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570" windowWidth="24615" windowHeight="11955"/>
  </bookViews>
  <sheets>
    <sheet name="Rekapitulace stavby" sheetId="1" r:id="rId1"/>
    <sheet name="A - Dopravní část" sheetId="2" r:id="rId2"/>
    <sheet name="B - Vegetační úpravy" sheetId="3" r:id="rId3"/>
    <sheet name="C - Elektročást" sheetId="4" r:id="rId4"/>
    <sheet name="D - VRN" sheetId="5" r:id="rId5"/>
  </sheets>
  <definedNames>
    <definedName name="_xlnm._FilterDatabase" localSheetId="1" hidden="1">'A - Dopravní část'!$C$134:$K$946</definedName>
    <definedName name="_xlnm._FilterDatabase" localSheetId="2" hidden="1">'B - Vegetační úpravy'!$C$116:$K$119</definedName>
    <definedName name="_xlnm._FilterDatabase" localSheetId="3" hidden="1">'C - Elektročást'!$C$119:$K$127</definedName>
    <definedName name="_xlnm._FilterDatabase" localSheetId="4" hidden="1">'D - VRN'!$C$116:$K$143</definedName>
    <definedName name="_xlnm.Print_Titles" localSheetId="1">'A - Dopravní část'!$134:$134</definedName>
    <definedName name="_xlnm.Print_Titles" localSheetId="2">'B - Vegetační úpravy'!$116:$116</definedName>
    <definedName name="_xlnm.Print_Titles" localSheetId="3">'C - Elektročást'!$119:$119</definedName>
    <definedName name="_xlnm.Print_Titles" localSheetId="4">'D - VRN'!$116:$116</definedName>
    <definedName name="_xlnm.Print_Titles" localSheetId="0">'Rekapitulace stavby'!$92:$92</definedName>
    <definedName name="_xlnm.Print_Area" localSheetId="1">'A - Dopravní část'!$C$82:$J$116,'A - Dopravní část'!$C$122:$K$946</definedName>
    <definedName name="_xlnm.Print_Area" localSheetId="2">'B - Vegetační úpravy'!$C$82:$J$98,'B - Vegetační úpravy'!$C$104:$K$119</definedName>
    <definedName name="_xlnm.Print_Area" localSheetId="3">'C - Elektročást'!$C$82:$J$101,'C - Elektročást'!$C$107:$K$127</definedName>
    <definedName name="_xlnm.Print_Area" localSheetId="4">'D - VRN'!$C$82:$J$98,'D - VRN'!$C$104:$K$143</definedName>
    <definedName name="_xlnm.Print_Area" localSheetId="0">'Rekapitulace stavby'!$D$4:$AO$76,'Rekapitulace stavby'!$C$82:$AQ$99</definedName>
  </definedNames>
  <calcPr calcId="145621" calcMode="manual"/>
</workbook>
</file>

<file path=xl/calcChain.xml><?xml version="1.0" encoding="utf-8"?>
<calcChain xmlns="http://schemas.openxmlformats.org/spreadsheetml/2006/main">
  <c r="J37" i="5" l="1"/>
  <c r="J36" i="5"/>
  <c r="AY98" i="1" s="1"/>
  <c r="J35" i="5"/>
  <c r="AX98" i="1" s="1"/>
  <c r="BI143" i="5"/>
  <c r="BH143" i="5"/>
  <c r="BG143" i="5"/>
  <c r="BF143" i="5"/>
  <c r="T143" i="5"/>
  <c r="R143" i="5"/>
  <c r="P143" i="5"/>
  <c r="BK143" i="5"/>
  <c r="J143" i="5"/>
  <c r="BE143" i="5"/>
  <c r="BI142" i="5"/>
  <c r="BH142" i="5"/>
  <c r="BG142" i="5"/>
  <c r="BF142" i="5"/>
  <c r="T142" i="5"/>
  <c r="R142" i="5"/>
  <c r="P142" i="5"/>
  <c r="BK142" i="5"/>
  <c r="J142" i="5"/>
  <c r="BE142" i="5" s="1"/>
  <c r="BI141" i="5"/>
  <c r="BH141" i="5"/>
  <c r="BG141" i="5"/>
  <c r="BF141" i="5"/>
  <c r="T141" i="5"/>
  <c r="R141" i="5"/>
  <c r="P141" i="5"/>
  <c r="BK141" i="5"/>
  <c r="J141" i="5"/>
  <c r="BE141" i="5"/>
  <c r="BI138" i="5"/>
  <c r="BH138" i="5"/>
  <c r="BG138" i="5"/>
  <c r="BF138" i="5"/>
  <c r="T138" i="5"/>
  <c r="R138" i="5"/>
  <c r="P138" i="5"/>
  <c r="BK138" i="5"/>
  <c r="J138" i="5"/>
  <c r="BE138" i="5" s="1"/>
  <c r="BI134" i="5"/>
  <c r="BH134" i="5"/>
  <c r="BG134" i="5"/>
  <c r="BF134" i="5"/>
  <c r="T134" i="5"/>
  <c r="R134" i="5"/>
  <c r="P134" i="5"/>
  <c r="BK134" i="5"/>
  <c r="J134" i="5"/>
  <c r="BE134" i="5"/>
  <c r="BI133" i="5"/>
  <c r="BH133" i="5"/>
  <c r="BG133" i="5"/>
  <c r="BF133" i="5"/>
  <c r="T133" i="5"/>
  <c r="R133" i="5"/>
  <c r="P133" i="5"/>
  <c r="BK133" i="5"/>
  <c r="J133" i="5"/>
  <c r="BE133" i="5" s="1"/>
  <c r="BI132" i="5"/>
  <c r="BH132" i="5"/>
  <c r="BG132" i="5"/>
  <c r="BF132" i="5"/>
  <c r="T132" i="5"/>
  <c r="R132" i="5"/>
  <c r="P132" i="5"/>
  <c r="BK132" i="5"/>
  <c r="J132" i="5"/>
  <c r="BE132" i="5"/>
  <c r="BI129" i="5"/>
  <c r="BH129" i="5"/>
  <c r="BG129" i="5"/>
  <c r="BF129" i="5"/>
  <c r="T129" i="5"/>
  <c r="R129" i="5"/>
  <c r="P129" i="5"/>
  <c r="BK129" i="5"/>
  <c r="J129" i="5"/>
  <c r="BE129" i="5" s="1"/>
  <c r="BI126" i="5"/>
  <c r="BH126" i="5"/>
  <c r="BG126" i="5"/>
  <c r="BF126" i="5"/>
  <c r="T126" i="5"/>
  <c r="R126" i="5"/>
  <c r="P126" i="5"/>
  <c r="BK126" i="5"/>
  <c r="J126" i="5"/>
  <c r="BE126" i="5"/>
  <c r="BI125" i="5"/>
  <c r="BH125" i="5"/>
  <c r="BG125" i="5"/>
  <c r="BF125" i="5"/>
  <c r="T125" i="5"/>
  <c r="R125" i="5"/>
  <c r="P125" i="5"/>
  <c r="BK125" i="5"/>
  <c r="J125" i="5"/>
  <c r="BE125" i="5" s="1"/>
  <c r="BI121" i="5"/>
  <c r="BH121" i="5"/>
  <c r="F36" i="5" s="1"/>
  <c r="BC98" i="1" s="1"/>
  <c r="BG121" i="5"/>
  <c r="BF121" i="5"/>
  <c r="T121" i="5"/>
  <c r="R121" i="5"/>
  <c r="P121" i="5"/>
  <c r="BK121" i="5"/>
  <c r="J121" i="5"/>
  <c r="BE121" i="5"/>
  <c r="BI120" i="5"/>
  <c r="BH120" i="5"/>
  <c r="BG120" i="5"/>
  <c r="BF120" i="5"/>
  <c r="T120" i="5"/>
  <c r="R120" i="5"/>
  <c r="P120" i="5"/>
  <c r="BK120" i="5"/>
  <c r="J120" i="5"/>
  <c r="BE120" i="5" s="1"/>
  <c r="BI119" i="5"/>
  <c r="F37" i="5"/>
  <c r="BD98" i="1" s="1"/>
  <c r="BH119" i="5"/>
  <c r="BG119" i="5"/>
  <c r="F35" i="5" s="1"/>
  <c r="BB98" i="1" s="1"/>
  <c r="BF119" i="5"/>
  <c r="F34" i="5" s="1"/>
  <c r="BA98" i="1" s="1"/>
  <c r="T119" i="5"/>
  <c r="T118" i="5" s="1"/>
  <c r="T117" i="5" s="1"/>
  <c r="R119" i="5"/>
  <c r="R118" i="5" s="1"/>
  <c r="R117" i="5" s="1"/>
  <c r="P119" i="5"/>
  <c r="P118" i="5"/>
  <c r="P117" i="5" s="1"/>
  <c r="AU98" i="1" s="1"/>
  <c r="BK119" i="5"/>
  <c r="BK118" i="5"/>
  <c r="BK117" i="5" s="1"/>
  <c r="J117" i="5" s="1"/>
  <c r="J119" i="5"/>
  <c r="BE119" i="5"/>
  <c r="F33" i="5" s="1"/>
  <c r="AZ98" i="1" s="1"/>
  <c r="J114" i="5"/>
  <c r="J113" i="5"/>
  <c r="F113" i="5"/>
  <c r="F111" i="5"/>
  <c r="E109" i="5"/>
  <c r="J92" i="5"/>
  <c r="J91" i="5"/>
  <c r="F91" i="5"/>
  <c r="F89" i="5"/>
  <c r="E87" i="5"/>
  <c r="J18" i="5"/>
  <c r="E18" i="5"/>
  <c r="F114" i="5" s="1"/>
  <c r="F92" i="5"/>
  <c r="J17" i="5"/>
  <c r="J12" i="5"/>
  <c r="J111" i="5" s="1"/>
  <c r="J89" i="5"/>
  <c r="E7" i="5"/>
  <c r="E107" i="5" s="1"/>
  <c r="J37" i="4"/>
  <c r="J36" i="4"/>
  <c r="AY97" i="1"/>
  <c r="J35" i="4"/>
  <c r="AX97" i="1"/>
  <c r="BI127" i="4"/>
  <c r="BH127" i="4"/>
  <c r="BG127" i="4"/>
  <c r="BF127" i="4"/>
  <c r="T127" i="4"/>
  <c r="T126" i="4"/>
  <c r="R127" i="4"/>
  <c r="R126" i="4"/>
  <c r="P127" i="4"/>
  <c r="P126" i="4"/>
  <c r="BK127" i="4"/>
  <c r="BK126" i="4"/>
  <c r="J126" i="4" s="1"/>
  <c r="J100" i="4" s="1"/>
  <c r="J127" i="4"/>
  <c r="BE127" i="4"/>
  <c r="BI125" i="4"/>
  <c r="BH125" i="4"/>
  <c r="BG125" i="4"/>
  <c r="BF125" i="4"/>
  <c r="J34" i="4" s="1"/>
  <c r="AW97" i="1" s="1"/>
  <c r="T125" i="4"/>
  <c r="T124" i="4"/>
  <c r="R125" i="4"/>
  <c r="R124" i="4"/>
  <c r="P125" i="4"/>
  <c r="P124" i="4"/>
  <c r="BK125" i="4"/>
  <c r="BK124" i="4"/>
  <c r="J124" i="4" s="1"/>
  <c r="J99" i="4" s="1"/>
  <c r="J125" i="4"/>
  <c r="BE125" i="4"/>
  <c r="BI123" i="4"/>
  <c r="F37" i="4"/>
  <c r="BD97" i="1"/>
  <c r="BH123" i="4"/>
  <c r="F36" i="4" s="1"/>
  <c r="BC97" i="1" s="1"/>
  <c r="BG123" i="4"/>
  <c r="F35" i="4"/>
  <c r="BB97" i="1" s="1"/>
  <c r="BF123" i="4"/>
  <c r="F34" i="4" s="1"/>
  <c r="BA97" i="1" s="1"/>
  <c r="T123" i="4"/>
  <c r="T122" i="4"/>
  <c r="T121" i="4" s="1"/>
  <c r="T120" i="4" s="1"/>
  <c r="R123" i="4"/>
  <c r="R122" i="4"/>
  <c r="R121" i="4" s="1"/>
  <c r="R120" i="4" s="1"/>
  <c r="P123" i="4"/>
  <c r="P122" i="4"/>
  <c r="P121" i="4" s="1"/>
  <c r="P120" i="4" s="1"/>
  <c r="AU97" i="1" s="1"/>
  <c r="BK123" i="4"/>
  <c r="BK122" i="4" s="1"/>
  <c r="J123" i="4"/>
  <c r="BE123" i="4"/>
  <c r="F33" i="4" s="1"/>
  <c r="AZ97" i="1" s="1"/>
  <c r="J33" i="4"/>
  <c r="AV97" i="1" s="1"/>
  <c r="J117" i="4"/>
  <c r="J116" i="4"/>
  <c r="F116" i="4"/>
  <c r="F114" i="4"/>
  <c r="E112" i="4"/>
  <c r="J92" i="4"/>
  <c r="J91" i="4"/>
  <c r="F91" i="4"/>
  <c r="F89" i="4"/>
  <c r="E87" i="4"/>
  <c r="J18" i="4"/>
  <c r="E18" i="4"/>
  <c r="F117" i="4"/>
  <c r="F92" i="4"/>
  <c r="J17" i="4"/>
  <c r="J12" i="4"/>
  <c r="J114" i="4"/>
  <c r="J89" i="4"/>
  <c r="E7" i="4"/>
  <c r="E110" i="4"/>
  <c r="E85" i="4"/>
  <c r="J37" i="3"/>
  <c r="J36" i="3"/>
  <c r="AY96" i="1"/>
  <c r="J35" i="3"/>
  <c r="AX96" i="1"/>
  <c r="BI119" i="3"/>
  <c r="F37" i="3"/>
  <c r="BD96" i="1"/>
  <c r="BH119" i="3"/>
  <c r="F36" i="3" s="1"/>
  <c r="BC96" i="1" s="1"/>
  <c r="BG119" i="3"/>
  <c r="F35" i="3"/>
  <c r="BB96" i="1" s="1"/>
  <c r="BF119" i="3"/>
  <c r="F34" i="3" s="1"/>
  <c r="BA96" i="1" s="1"/>
  <c r="J34" i="3"/>
  <c r="AW96" i="1" s="1"/>
  <c r="T119" i="3"/>
  <c r="T118" i="3" s="1"/>
  <c r="T117" i="3" s="1"/>
  <c r="R119" i="3"/>
  <c r="R118" i="3"/>
  <c r="R117" i="3" s="1"/>
  <c r="P119" i="3"/>
  <c r="P118" i="3"/>
  <c r="P117" i="3"/>
  <c r="AU96" i="1" s="1"/>
  <c r="BK119" i="3"/>
  <c r="BK118" i="3"/>
  <c r="J118" i="3"/>
  <c r="BK117" i="3"/>
  <c r="J117" i="3" s="1"/>
  <c r="J119" i="3"/>
  <c r="BE119" i="3"/>
  <c r="F33" i="3" s="1"/>
  <c r="AZ96" i="1" s="1"/>
  <c r="J33" i="3"/>
  <c r="AV96" i="1" s="1"/>
  <c r="AT96" i="1" s="1"/>
  <c r="J97" i="3"/>
  <c r="J114" i="3"/>
  <c r="J113" i="3"/>
  <c r="F113" i="3"/>
  <c r="F111" i="3"/>
  <c r="E109" i="3"/>
  <c r="J92" i="3"/>
  <c r="J91" i="3"/>
  <c r="F91" i="3"/>
  <c r="F89" i="3"/>
  <c r="E87" i="3"/>
  <c r="J18" i="3"/>
  <c r="E18" i="3"/>
  <c r="F92" i="3" s="1"/>
  <c r="J17" i="3"/>
  <c r="J12" i="3"/>
  <c r="J89" i="3" s="1"/>
  <c r="E7" i="3"/>
  <c r="E107" i="3" s="1"/>
  <c r="J37" i="2"/>
  <c r="J36" i="2"/>
  <c r="AY95" i="1" s="1"/>
  <c r="J35" i="2"/>
  <c r="AX95" i="1"/>
  <c r="BI942" i="2"/>
  <c r="BH942" i="2"/>
  <c r="BG942" i="2"/>
  <c r="BF942" i="2"/>
  <c r="T942" i="2"/>
  <c r="R942" i="2"/>
  <c r="P942" i="2"/>
  <c r="BK942" i="2"/>
  <c r="J942" i="2"/>
  <c r="BE942" i="2" s="1"/>
  <c r="BI938" i="2"/>
  <c r="BH938" i="2"/>
  <c r="BG938" i="2"/>
  <c r="BF938" i="2"/>
  <c r="T938" i="2"/>
  <c r="R938" i="2"/>
  <c r="P938" i="2"/>
  <c r="BK938" i="2"/>
  <c r="J938" i="2"/>
  <c r="BE938" i="2"/>
  <c r="BI934" i="2"/>
  <c r="BH934" i="2"/>
  <c r="BG934" i="2"/>
  <c r="BF934" i="2"/>
  <c r="T934" i="2"/>
  <c r="R934" i="2"/>
  <c r="P934" i="2"/>
  <c r="BK934" i="2"/>
  <c r="J934" i="2"/>
  <c r="BE934" i="2"/>
  <c r="BI927" i="2"/>
  <c r="BH927" i="2"/>
  <c r="BG927" i="2"/>
  <c r="BF927" i="2"/>
  <c r="T927" i="2"/>
  <c r="R927" i="2"/>
  <c r="P927" i="2"/>
  <c r="BK927" i="2"/>
  <c r="J927" i="2"/>
  <c r="BE927" i="2"/>
  <c r="BI920" i="2"/>
  <c r="BH920" i="2"/>
  <c r="BG920" i="2"/>
  <c r="BF920" i="2"/>
  <c r="T920" i="2"/>
  <c r="R920" i="2"/>
  <c r="P920" i="2"/>
  <c r="BK920" i="2"/>
  <c r="J920" i="2"/>
  <c r="BE920" i="2"/>
  <c r="BI916" i="2"/>
  <c r="BH916" i="2"/>
  <c r="BG916" i="2"/>
  <c r="BF916" i="2"/>
  <c r="T916" i="2"/>
  <c r="R916" i="2"/>
  <c r="P916" i="2"/>
  <c r="BK916" i="2"/>
  <c r="J916" i="2"/>
  <c r="BE916" i="2"/>
  <c r="BI905" i="2"/>
  <c r="BH905" i="2"/>
  <c r="BG905" i="2"/>
  <c r="BF905" i="2"/>
  <c r="T905" i="2"/>
  <c r="R905" i="2"/>
  <c r="P905" i="2"/>
  <c r="BK905" i="2"/>
  <c r="J905" i="2"/>
  <c r="BE905" i="2"/>
  <c r="BI899" i="2"/>
  <c r="BH899" i="2"/>
  <c r="BG899" i="2"/>
  <c r="BF899" i="2"/>
  <c r="T899" i="2"/>
  <c r="R899" i="2"/>
  <c r="P899" i="2"/>
  <c r="BK899" i="2"/>
  <c r="J899" i="2"/>
  <c r="BE899" i="2"/>
  <c r="BI893" i="2"/>
  <c r="BH893" i="2"/>
  <c r="BG893" i="2"/>
  <c r="BF893" i="2"/>
  <c r="T893" i="2"/>
  <c r="R893" i="2"/>
  <c r="P893" i="2"/>
  <c r="BK893" i="2"/>
  <c r="J893" i="2"/>
  <c r="BE893" i="2"/>
  <c r="BI888" i="2"/>
  <c r="BH888" i="2"/>
  <c r="BG888" i="2"/>
  <c r="BF888" i="2"/>
  <c r="T888" i="2"/>
  <c r="R888" i="2"/>
  <c r="P888" i="2"/>
  <c r="BK888" i="2"/>
  <c r="J888" i="2"/>
  <c r="BE888" i="2"/>
  <c r="BI883" i="2"/>
  <c r="BH883" i="2"/>
  <c r="BG883" i="2"/>
  <c r="BF883" i="2"/>
  <c r="T883" i="2"/>
  <c r="R883" i="2"/>
  <c r="P883" i="2"/>
  <c r="BK883" i="2"/>
  <c r="J883" i="2"/>
  <c r="BE883" i="2"/>
  <c r="BI878" i="2"/>
  <c r="BH878" i="2"/>
  <c r="BG878" i="2"/>
  <c r="BF878" i="2"/>
  <c r="T878" i="2"/>
  <c r="R878" i="2"/>
  <c r="P878" i="2"/>
  <c r="BK878" i="2"/>
  <c r="J878" i="2"/>
  <c r="BE878" i="2"/>
  <c r="BI873" i="2"/>
  <c r="BH873" i="2"/>
  <c r="BG873" i="2"/>
  <c r="BF873" i="2"/>
  <c r="T873" i="2"/>
  <c r="R873" i="2"/>
  <c r="R862" i="2" s="1"/>
  <c r="R861" i="2" s="1"/>
  <c r="P873" i="2"/>
  <c r="BK873" i="2"/>
  <c r="J873" i="2"/>
  <c r="BE873" i="2"/>
  <c r="BI868" i="2"/>
  <c r="BH868" i="2"/>
  <c r="BG868" i="2"/>
  <c r="BF868" i="2"/>
  <c r="T868" i="2"/>
  <c r="R868" i="2"/>
  <c r="P868" i="2"/>
  <c r="BK868" i="2"/>
  <c r="J868" i="2"/>
  <c r="BE868" i="2"/>
  <c r="BI863" i="2"/>
  <c r="BH863" i="2"/>
  <c r="BG863" i="2"/>
  <c r="BF863" i="2"/>
  <c r="T863" i="2"/>
  <c r="T862" i="2"/>
  <c r="T861" i="2" s="1"/>
  <c r="R863" i="2"/>
  <c r="P863" i="2"/>
  <c r="P862" i="2"/>
  <c r="P861" i="2" s="1"/>
  <c r="BK863" i="2"/>
  <c r="BK862" i="2" s="1"/>
  <c r="J863" i="2"/>
  <c r="BE863" i="2"/>
  <c r="BI860" i="2"/>
  <c r="BH860" i="2"/>
  <c r="BG860" i="2"/>
  <c r="BF860" i="2"/>
  <c r="T860" i="2"/>
  <c r="T859" i="2"/>
  <c r="R860" i="2"/>
  <c r="R859" i="2"/>
  <c r="P860" i="2"/>
  <c r="P859" i="2"/>
  <c r="BK860" i="2"/>
  <c r="BK859" i="2"/>
  <c r="J859" i="2" s="1"/>
  <c r="J113" i="2" s="1"/>
  <c r="J860" i="2"/>
  <c r="BE860" i="2"/>
  <c r="BI856" i="2"/>
  <c r="BH856" i="2"/>
  <c r="BG856" i="2"/>
  <c r="BF856" i="2"/>
  <c r="T856" i="2"/>
  <c r="R856" i="2"/>
  <c r="P856" i="2"/>
  <c r="BK856" i="2"/>
  <c r="J856" i="2"/>
  <c r="BE856" i="2"/>
  <c r="BI853" i="2"/>
  <c r="BH853" i="2"/>
  <c r="BG853" i="2"/>
  <c r="BF853" i="2"/>
  <c r="T853" i="2"/>
  <c r="R853" i="2"/>
  <c r="P853" i="2"/>
  <c r="BK853" i="2"/>
  <c r="J853" i="2"/>
  <c r="BE853" i="2"/>
  <c r="BI847" i="2"/>
  <c r="BH847" i="2"/>
  <c r="BG847" i="2"/>
  <c r="BF847" i="2"/>
  <c r="T847" i="2"/>
  <c r="R847" i="2"/>
  <c r="P847" i="2"/>
  <c r="BK847" i="2"/>
  <c r="J847" i="2"/>
  <c r="BE847" i="2"/>
  <c r="BI844" i="2"/>
  <c r="BH844" i="2"/>
  <c r="BG844" i="2"/>
  <c r="BF844" i="2"/>
  <c r="T844" i="2"/>
  <c r="R844" i="2"/>
  <c r="P844" i="2"/>
  <c r="BK844" i="2"/>
  <c r="J844" i="2"/>
  <c r="BE844" i="2"/>
  <c r="BI840" i="2"/>
  <c r="BH840" i="2"/>
  <c r="BG840" i="2"/>
  <c r="BF840" i="2"/>
  <c r="T840" i="2"/>
  <c r="R840" i="2"/>
  <c r="P840" i="2"/>
  <c r="BK840" i="2"/>
  <c r="J840" i="2"/>
  <c r="BE840" i="2"/>
  <c r="BI822" i="2"/>
  <c r="BH822" i="2"/>
  <c r="BG822" i="2"/>
  <c r="BF822" i="2"/>
  <c r="T822" i="2"/>
  <c r="R822" i="2"/>
  <c r="P822" i="2"/>
  <c r="BK822" i="2"/>
  <c r="J822" i="2"/>
  <c r="BE822" i="2"/>
  <c r="BI818" i="2"/>
  <c r="BH818" i="2"/>
  <c r="BG818" i="2"/>
  <c r="BF818" i="2"/>
  <c r="T818" i="2"/>
  <c r="R818" i="2"/>
  <c r="P818" i="2"/>
  <c r="BK818" i="2"/>
  <c r="BK811" i="2" s="1"/>
  <c r="J811" i="2" s="1"/>
  <c r="J112" i="2" s="1"/>
  <c r="J818" i="2"/>
  <c r="BE818" i="2"/>
  <c r="BI812" i="2"/>
  <c r="BH812" i="2"/>
  <c r="BG812" i="2"/>
  <c r="BF812" i="2"/>
  <c r="T812" i="2"/>
  <c r="T811" i="2"/>
  <c r="R812" i="2"/>
  <c r="R811" i="2"/>
  <c r="P812" i="2"/>
  <c r="P811" i="2"/>
  <c r="BK812" i="2"/>
  <c r="J812" i="2"/>
  <c r="BE812" i="2" s="1"/>
  <c r="BI808" i="2"/>
  <c r="BH808" i="2"/>
  <c r="BG808" i="2"/>
  <c r="BF808" i="2"/>
  <c r="T808" i="2"/>
  <c r="R808" i="2"/>
  <c r="P808" i="2"/>
  <c r="BK808" i="2"/>
  <c r="J808" i="2"/>
  <c r="BE808" i="2"/>
  <c r="BI802" i="2"/>
  <c r="BH802" i="2"/>
  <c r="BG802" i="2"/>
  <c r="BF802" i="2"/>
  <c r="T802" i="2"/>
  <c r="R802" i="2"/>
  <c r="P802" i="2"/>
  <c r="BK802" i="2"/>
  <c r="J802" i="2"/>
  <c r="BE802" i="2"/>
  <c r="BI796" i="2"/>
  <c r="BH796" i="2"/>
  <c r="BG796" i="2"/>
  <c r="BF796" i="2"/>
  <c r="T796" i="2"/>
  <c r="R796" i="2"/>
  <c r="P796" i="2"/>
  <c r="BK796" i="2"/>
  <c r="J796" i="2"/>
  <c r="BE796" i="2"/>
  <c r="BI793" i="2"/>
  <c r="BH793" i="2"/>
  <c r="BG793" i="2"/>
  <c r="BF793" i="2"/>
  <c r="T793" i="2"/>
  <c r="R793" i="2"/>
  <c r="P793" i="2"/>
  <c r="BK793" i="2"/>
  <c r="BK789" i="2" s="1"/>
  <c r="J789" i="2" s="1"/>
  <c r="J111" i="2" s="1"/>
  <c r="J793" i="2"/>
  <c r="BE793" i="2"/>
  <c r="BI790" i="2"/>
  <c r="BH790" i="2"/>
  <c r="BG790" i="2"/>
  <c r="BF790" i="2"/>
  <c r="T790" i="2"/>
  <c r="T789" i="2"/>
  <c r="R790" i="2"/>
  <c r="R789" i="2"/>
  <c r="P790" i="2"/>
  <c r="P789" i="2"/>
  <c r="BK790" i="2"/>
  <c r="J790" i="2"/>
  <c r="BE790" i="2" s="1"/>
  <c r="BI785" i="2"/>
  <c r="BH785" i="2"/>
  <c r="BG785" i="2"/>
  <c r="BF785" i="2"/>
  <c r="T785" i="2"/>
  <c r="T784" i="2"/>
  <c r="R785" i="2"/>
  <c r="R784" i="2"/>
  <c r="P785" i="2"/>
  <c r="P784" i="2"/>
  <c r="BK785" i="2"/>
  <c r="BK784" i="2"/>
  <c r="J784" i="2" s="1"/>
  <c r="J110" i="2" s="1"/>
  <c r="J785" i="2"/>
  <c r="BE785" i="2" s="1"/>
  <c r="BI781" i="2"/>
  <c r="BH781" i="2"/>
  <c r="BG781" i="2"/>
  <c r="BF781" i="2"/>
  <c r="T781" i="2"/>
  <c r="R781" i="2"/>
  <c r="P781" i="2"/>
  <c r="BK781" i="2"/>
  <c r="J781" i="2"/>
  <c r="BE781" i="2"/>
  <c r="BI778" i="2"/>
  <c r="BH778" i="2"/>
  <c r="BG778" i="2"/>
  <c r="BF778" i="2"/>
  <c r="T778" i="2"/>
  <c r="R778" i="2"/>
  <c r="P778" i="2"/>
  <c r="BK778" i="2"/>
  <c r="J778" i="2"/>
  <c r="BE778" i="2"/>
  <c r="BI775" i="2"/>
  <c r="BH775" i="2"/>
  <c r="BG775" i="2"/>
  <c r="BF775" i="2"/>
  <c r="T775" i="2"/>
  <c r="R775" i="2"/>
  <c r="P775" i="2"/>
  <c r="BK775" i="2"/>
  <c r="J775" i="2"/>
  <c r="BE775" i="2"/>
  <c r="BI758" i="2"/>
  <c r="BH758" i="2"/>
  <c r="BG758" i="2"/>
  <c r="BF758" i="2"/>
  <c r="T758" i="2"/>
  <c r="R758" i="2"/>
  <c r="P758" i="2"/>
  <c r="BK758" i="2"/>
  <c r="J758" i="2"/>
  <c r="BE758" i="2"/>
  <c r="BI754" i="2"/>
  <c r="BH754" i="2"/>
  <c r="BG754" i="2"/>
  <c r="BF754" i="2"/>
  <c r="T754" i="2"/>
  <c r="R754" i="2"/>
  <c r="P754" i="2"/>
  <c r="BK754" i="2"/>
  <c r="J754" i="2"/>
  <c r="BE754" i="2"/>
  <c r="BI747" i="2"/>
  <c r="BH747" i="2"/>
  <c r="BG747" i="2"/>
  <c r="BF747" i="2"/>
  <c r="T747" i="2"/>
  <c r="R747" i="2"/>
  <c r="P747" i="2"/>
  <c r="BK747" i="2"/>
  <c r="J747" i="2"/>
  <c r="BE747" i="2"/>
  <c r="BI743" i="2"/>
  <c r="BH743" i="2"/>
  <c r="BG743" i="2"/>
  <c r="BF743" i="2"/>
  <c r="T743" i="2"/>
  <c r="R743" i="2"/>
  <c r="P743" i="2"/>
  <c r="BK743" i="2"/>
  <c r="J743" i="2"/>
  <c r="BE743" i="2"/>
  <c r="BI736" i="2"/>
  <c r="BH736" i="2"/>
  <c r="BG736" i="2"/>
  <c r="BF736" i="2"/>
  <c r="T736" i="2"/>
  <c r="R736" i="2"/>
  <c r="P736" i="2"/>
  <c r="BK736" i="2"/>
  <c r="J736" i="2"/>
  <c r="BE736" i="2"/>
  <c r="BI729" i="2"/>
  <c r="BH729" i="2"/>
  <c r="BG729" i="2"/>
  <c r="BF729" i="2"/>
  <c r="T729" i="2"/>
  <c r="R729" i="2"/>
  <c r="P729" i="2"/>
  <c r="BK729" i="2"/>
  <c r="J729" i="2"/>
  <c r="BE729" i="2"/>
  <c r="BI710" i="2"/>
  <c r="BH710" i="2"/>
  <c r="BG710" i="2"/>
  <c r="BF710" i="2"/>
  <c r="T710" i="2"/>
  <c r="R710" i="2"/>
  <c r="P710" i="2"/>
  <c r="BK710" i="2"/>
  <c r="J710" i="2"/>
  <c r="BE710" i="2"/>
  <c r="BI707" i="2"/>
  <c r="BH707" i="2"/>
  <c r="BG707" i="2"/>
  <c r="BF707" i="2"/>
  <c r="T707" i="2"/>
  <c r="R707" i="2"/>
  <c r="P707" i="2"/>
  <c r="BK707" i="2"/>
  <c r="J707" i="2"/>
  <c r="BE707" i="2"/>
  <c r="BI704" i="2"/>
  <c r="BH704" i="2"/>
  <c r="BG704" i="2"/>
  <c r="BF704" i="2"/>
  <c r="T704" i="2"/>
  <c r="R704" i="2"/>
  <c r="P704" i="2"/>
  <c r="BK704" i="2"/>
  <c r="J704" i="2"/>
  <c r="BE704" i="2"/>
  <c r="BI701" i="2"/>
  <c r="BH701" i="2"/>
  <c r="BG701" i="2"/>
  <c r="BF701" i="2"/>
  <c r="T701" i="2"/>
  <c r="R701" i="2"/>
  <c r="P701" i="2"/>
  <c r="BK701" i="2"/>
  <c r="J701" i="2"/>
  <c r="BE701" i="2"/>
  <c r="BI698" i="2"/>
  <c r="BH698" i="2"/>
  <c r="BG698" i="2"/>
  <c r="BF698" i="2"/>
  <c r="T698" i="2"/>
  <c r="R698" i="2"/>
  <c r="P698" i="2"/>
  <c r="BK698" i="2"/>
  <c r="J698" i="2"/>
  <c r="BE698" i="2"/>
  <c r="BI683" i="2"/>
  <c r="BH683" i="2"/>
  <c r="BG683" i="2"/>
  <c r="BF683" i="2"/>
  <c r="T683" i="2"/>
  <c r="R683" i="2"/>
  <c r="P683" i="2"/>
  <c r="BK683" i="2"/>
  <c r="J683" i="2"/>
  <c r="BE683" i="2"/>
  <c r="BI680" i="2"/>
  <c r="BH680" i="2"/>
  <c r="BG680" i="2"/>
  <c r="BF680" i="2"/>
  <c r="T680" i="2"/>
  <c r="R680" i="2"/>
  <c r="P680" i="2"/>
  <c r="BK680" i="2"/>
  <c r="J680" i="2"/>
  <c r="BE680" i="2"/>
  <c r="BI677" i="2"/>
  <c r="BH677" i="2"/>
  <c r="BG677" i="2"/>
  <c r="BF677" i="2"/>
  <c r="T677" i="2"/>
  <c r="R677" i="2"/>
  <c r="P677" i="2"/>
  <c r="BK677" i="2"/>
  <c r="J677" i="2"/>
  <c r="BE677" i="2"/>
  <c r="BI674" i="2"/>
  <c r="BH674" i="2"/>
  <c r="BG674" i="2"/>
  <c r="BF674" i="2"/>
  <c r="T674" i="2"/>
  <c r="R674" i="2"/>
  <c r="P674" i="2"/>
  <c r="BK674" i="2"/>
  <c r="J674" i="2"/>
  <c r="BE674" i="2"/>
  <c r="BI671" i="2"/>
  <c r="BH671" i="2"/>
  <c r="BG671" i="2"/>
  <c r="BF671" i="2"/>
  <c r="T671" i="2"/>
  <c r="R671" i="2"/>
  <c r="P671" i="2"/>
  <c r="BK671" i="2"/>
  <c r="J671" i="2"/>
  <c r="BE671" i="2"/>
  <c r="BI668" i="2"/>
  <c r="BH668" i="2"/>
  <c r="BG668" i="2"/>
  <c r="BF668" i="2"/>
  <c r="T668" i="2"/>
  <c r="R668" i="2"/>
  <c r="P668" i="2"/>
  <c r="BK668" i="2"/>
  <c r="J668" i="2"/>
  <c r="BE668" i="2"/>
  <c r="BI665" i="2"/>
  <c r="BH665" i="2"/>
  <c r="BG665" i="2"/>
  <c r="BF665" i="2"/>
  <c r="T665" i="2"/>
  <c r="R665" i="2"/>
  <c r="P665" i="2"/>
  <c r="BK665" i="2"/>
  <c r="J665" i="2"/>
  <c r="BE665" i="2"/>
  <c r="BI662" i="2"/>
  <c r="BH662" i="2"/>
  <c r="BG662" i="2"/>
  <c r="BF662" i="2"/>
  <c r="T662" i="2"/>
  <c r="R662" i="2"/>
  <c r="P662" i="2"/>
  <c r="BK662" i="2"/>
  <c r="J662" i="2"/>
  <c r="BE662" i="2"/>
  <c r="BI659" i="2"/>
  <c r="BH659" i="2"/>
  <c r="BG659" i="2"/>
  <c r="BF659" i="2"/>
  <c r="T659" i="2"/>
  <c r="R659" i="2"/>
  <c r="P659" i="2"/>
  <c r="BK659" i="2"/>
  <c r="J659" i="2"/>
  <c r="BE659" i="2"/>
  <c r="BI656" i="2"/>
  <c r="BH656" i="2"/>
  <c r="BG656" i="2"/>
  <c r="BF656" i="2"/>
  <c r="T656" i="2"/>
  <c r="R656" i="2"/>
  <c r="P656" i="2"/>
  <c r="BK656" i="2"/>
  <c r="J656" i="2"/>
  <c r="BE656" i="2"/>
  <c r="BI653" i="2"/>
  <c r="BH653" i="2"/>
  <c r="BG653" i="2"/>
  <c r="BF653" i="2"/>
  <c r="T653" i="2"/>
  <c r="R653" i="2"/>
  <c r="P653" i="2"/>
  <c r="BK653" i="2"/>
  <c r="J653" i="2"/>
  <c r="BE653" i="2"/>
  <c r="BI620" i="2"/>
  <c r="BH620" i="2"/>
  <c r="BG620" i="2"/>
  <c r="BF620" i="2"/>
  <c r="T620" i="2"/>
  <c r="T619" i="2"/>
  <c r="R620" i="2"/>
  <c r="R619" i="2"/>
  <c r="P620" i="2"/>
  <c r="P619" i="2"/>
  <c r="BK620" i="2"/>
  <c r="BK619" i="2"/>
  <c r="J619" i="2" s="1"/>
  <c r="J109" i="2" s="1"/>
  <c r="J620" i="2"/>
  <c r="BE620" i="2" s="1"/>
  <c r="BI618" i="2"/>
  <c r="BH618" i="2"/>
  <c r="BG618" i="2"/>
  <c r="BF618" i="2"/>
  <c r="T618" i="2"/>
  <c r="R618" i="2"/>
  <c r="P618" i="2"/>
  <c r="BK618" i="2"/>
  <c r="J618" i="2"/>
  <c r="BE618" i="2"/>
  <c r="BI612" i="2"/>
  <c r="BH612" i="2"/>
  <c r="BG612" i="2"/>
  <c r="BF612" i="2"/>
  <c r="T612" i="2"/>
  <c r="R612" i="2"/>
  <c r="P612" i="2"/>
  <c r="BK612" i="2"/>
  <c r="J612" i="2"/>
  <c r="BE612" i="2"/>
  <c r="BI609" i="2"/>
  <c r="BH609" i="2"/>
  <c r="BG609" i="2"/>
  <c r="BF609" i="2"/>
  <c r="T609" i="2"/>
  <c r="R609" i="2"/>
  <c r="P609" i="2"/>
  <c r="BK609" i="2"/>
  <c r="J609" i="2"/>
  <c r="BE609" i="2"/>
  <c r="BI606" i="2"/>
  <c r="BH606" i="2"/>
  <c r="BG606" i="2"/>
  <c r="BF606" i="2"/>
  <c r="T606" i="2"/>
  <c r="R606" i="2"/>
  <c r="P606" i="2"/>
  <c r="BK606" i="2"/>
  <c r="J606" i="2"/>
  <c r="BE606" i="2"/>
  <c r="BI603" i="2"/>
  <c r="BH603" i="2"/>
  <c r="BG603" i="2"/>
  <c r="BF603" i="2"/>
  <c r="T603" i="2"/>
  <c r="R603" i="2"/>
  <c r="P603" i="2"/>
  <c r="BK603" i="2"/>
  <c r="J603" i="2"/>
  <c r="BE603" i="2"/>
  <c r="BI600" i="2"/>
  <c r="BH600" i="2"/>
  <c r="BG600" i="2"/>
  <c r="BF600" i="2"/>
  <c r="T600" i="2"/>
  <c r="R600" i="2"/>
  <c r="P600" i="2"/>
  <c r="BK600" i="2"/>
  <c r="J600" i="2"/>
  <c r="BE600" i="2"/>
  <c r="BI596" i="2"/>
  <c r="BH596" i="2"/>
  <c r="BG596" i="2"/>
  <c r="BF596" i="2"/>
  <c r="T596" i="2"/>
  <c r="R596" i="2"/>
  <c r="P596" i="2"/>
  <c r="BK596" i="2"/>
  <c r="J596" i="2"/>
  <c r="BE596" i="2"/>
  <c r="BI590" i="2"/>
  <c r="BH590" i="2"/>
  <c r="BG590" i="2"/>
  <c r="BF590" i="2"/>
  <c r="T590" i="2"/>
  <c r="R590" i="2"/>
  <c r="P590" i="2"/>
  <c r="BK590" i="2"/>
  <c r="J590" i="2"/>
  <c r="BE590" i="2"/>
  <c r="BI584" i="2"/>
  <c r="BH584" i="2"/>
  <c r="BG584" i="2"/>
  <c r="BF584" i="2"/>
  <c r="T584" i="2"/>
  <c r="R584" i="2"/>
  <c r="P584" i="2"/>
  <c r="BK584" i="2"/>
  <c r="J584" i="2"/>
  <c r="BE584" i="2"/>
  <c r="BI581" i="2"/>
  <c r="BH581" i="2"/>
  <c r="BG581" i="2"/>
  <c r="BF581" i="2"/>
  <c r="T581" i="2"/>
  <c r="R581" i="2"/>
  <c r="P581" i="2"/>
  <c r="BK581" i="2"/>
  <c r="J581" i="2"/>
  <c r="BE581" i="2"/>
  <c r="BI575" i="2"/>
  <c r="BH575" i="2"/>
  <c r="BG575" i="2"/>
  <c r="BF575" i="2"/>
  <c r="T575" i="2"/>
  <c r="R575" i="2"/>
  <c r="P575" i="2"/>
  <c r="BK575" i="2"/>
  <c r="J575" i="2"/>
  <c r="BE575" i="2"/>
  <c r="BI572" i="2"/>
  <c r="BH572" i="2"/>
  <c r="BG572" i="2"/>
  <c r="BF572" i="2"/>
  <c r="T572" i="2"/>
  <c r="R572" i="2"/>
  <c r="P572" i="2"/>
  <c r="BK572" i="2"/>
  <c r="J572" i="2"/>
  <c r="BE572" i="2"/>
  <c r="BI566" i="2"/>
  <c r="BH566" i="2"/>
  <c r="BG566" i="2"/>
  <c r="BF566" i="2"/>
  <c r="T566" i="2"/>
  <c r="R566" i="2"/>
  <c r="P566" i="2"/>
  <c r="BK566" i="2"/>
  <c r="J566" i="2"/>
  <c r="BE566" i="2"/>
  <c r="BI563" i="2"/>
  <c r="BH563" i="2"/>
  <c r="BG563" i="2"/>
  <c r="BF563" i="2"/>
  <c r="T563" i="2"/>
  <c r="R563" i="2"/>
  <c r="P563" i="2"/>
  <c r="BK563" i="2"/>
  <c r="J563" i="2"/>
  <c r="BE563" i="2"/>
  <c r="BI562" i="2"/>
  <c r="BH562" i="2"/>
  <c r="BG562" i="2"/>
  <c r="BF562" i="2"/>
  <c r="T562" i="2"/>
  <c r="R562" i="2"/>
  <c r="P562" i="2"/>
  <c r="BK562" i="2"/>
  <c r="J562" i="2"/>
  <c r="BE562" i="2"/>
  <c r="BI561" i="2"/>
  <c r="BH561" i="2"/>
  <c r="BG561" i="2"/>
  <c r="BF561" i="2"/>
  <c r="T561" i="2"/>
  <c r="R561" i="2"/>
  <c r="P561" i="2"/>
  <c r="BK561" i="2"/>
  <c r="J561" i="2"/>
  <c r="BE561" i="2"/>
  <c r="BI554" i="2"/>
  <c r="BH554" i="2"/>
  <c r="BG554" i="2"/>
  <c r="BF554" i="2"/>
  <c r="T554" i="2"/>
  <c r="R554" i="2"/>
  <c r="P554" i="2"/>
  <c r="BK554" i="2"/>
  <c r="J554" i="2"/>
  <c r="BE554" i="2"/>
  <c r="BI551" i="2"/>
  <c r="BH551" i="2"/>
  <c r="BG551" i="2"/>
  <c r="BF551" i="2"/>
  <c r="T551" i="2"/>
  <c r="R551" i="2"/>
  <c r="P551" i="2"/>
  <c r="BK551" i="2"/>
  <c r="J551" i="2"/>
  <c r="BE551" i="2"/>
  <c r="BI548" i="2"/>
  <c r="BH548" i="2"/>
  <c r="BG548" i="2"/>
  <c r="BF548" i="2"/>
  <c r="T548" i="2"/>
  <c r="R548" i="2"/>
  <c r="P548" i="2"/>
  <c r="BK548" i="2"/>
  <c r="J548" i="2"/>
  <c r="BE548" i="2"/>
  <c r="BI545" i="2"/>
  <c r="BH545" i="2"/>
  <c r="BG545" i="2"/>
  <c r="BF545" i="2"/>
  <c r="T545" i="2"/>
  <c r="R545" i="2"/>
  <c r="P545" i="2"/>
  <c r="BK545" i="2"/>
  <c r="J545" i="2"/>
  <c r="BE545" i="2"/>
  <c r="BI542" i="2"/>
  <c r="BH542" i="2"/>
  <c r="BG542" i="2"/>
  <c r="BF542" i="2"/>
  <c r="T542" i="2"/>
  <c r="R542" i="2"/>
  <c r="P542" i="2"/>
  <c r="BK542" i="2"/>
  <c r="J542" i="2"/>
  <c r="BE542" i="2"/>
  <c r="BI539" i="2"/>
  <c r="BH539" i="2"/>
  <c r="BG539" i="2"/>
  <c r="BF539" i="2"/>
  <c r="T539" i="2"/>
  <c r="R539" i="2"/>
  <c r="P539" i="2"/>
  <c r="BK539" i="2"/>
  <c r="J539" i="2"/>
  <c r="BE539" i="2"/>
  <c r="BI536" i="2"/>
  <c r="BH536" i="2"/>
  <c r="BG536" i="2"/>
  <c r="BF536" i="2"/>
  <c r="T536" i="2"/>
  <c r="R536" i="2"/>
  <c r="P536" i="2"/>
  <c r="BK536" i="2"/>
  <c r="J536" i="2"/>
  <c r="BE536" i="2"/>
  <c r="BI533" i="2"/>
  <c r="BH533" i="2"/>
  <c r="BG533" i="2"/>
  <c r="BF533" i="2"/>
  <c r="T533" i="2"/>
  <c r="R533" i="2"/>
  <c r="P533" i="2"/>
  <c r="BK533" i="2"/>
  <c r="J533" i="2"/>
  <c r="BE533" i="2"/>
  <c r="BI528" i="2"/>
  <c r="BH528" i="2"/>
  <c r="BG528" i="2"/>
  <c r="BF528" i="2"/>
  <c r="T528" i="2"/>
  <c r="R528" i="2"/>
  <c r="P528" i="2"/>
  <c r="BK528" i="2"/>
  <c r="J528" i="2"/>
  <c r="BE528" i="2"/>
  <c r="BI525" i="2"/>
  <c r="BH525" i="2"/>
  <c r="BG525" i="2"/>
  <c r="BF525" i="2"/>
  <c r="T525" i="2"/>
  <c r="R525" i="2"/>
  <c r="P525" i="2"/>
  <c r="BK525" i="2"/>
  <c r="J525" i="2"/>
  <c r="BE525" i="2"/>
  <c r="BI522" i="2"/>
  <c r="BH522" i="2"/>
  <c r="BG522" i="2"/>
  <c r="BF522" i="2"/>
  <c r="T522" i="2"/>
  <c r="R522" i="2"/>
  <c r="P522" i="2"/>
  <c r="BK522" i="2"/>
  <c r="J522" i="2"/>
  <c r="BE522" i="2"/>
  <c r="BI518" i="2"/>
  <c r="BH518" i="2"/>
  <c r="BG518" i="2"/>
  <c r="BF518" i="2"/>
  <c r="T518" i="2"/>
  <c r="R518" i="2"/>
  <c r="P518" i="2"/>
  <c r="BK518" i="2"/>
  <c r="J518" i="2"/>
  <c r="BE518" i="2"/>
  <c r="BI515" i="2"/>
  <c r="BH515" i="2"/>
  <c r="BG515" i="2"/>
  <c r="BF515" i="2"/>
  <c r="T515" i="2"/>
  <c r="R515" i="2"/>
  <c r="P515" i="2"/>
  <c r="BK515" i="2"/>
  <c r="J515" i="2"/>
  <c r="BE515" i="2"/>
  <c r="BI511" i="2"/>
  <c r="BH511" i="2"/>
  <c r="BG511" i="2"/>
  <c r="BF511" i="2"/>
  <c r="T511" i="2"/>
  <c r="R511" i="2"/>
  <c r="P511" i="2"/>
  <c r="BK511" i="2"/>
  <c r="J511" i="2"/>
  <c r="BE511" i="2"/>
  <c r="BI510" i="2"/>
  <c r="BH510" i="2"/>
  <c r="BG510" i="2"/>
  <c r="BF510" i="2"/>
  <c r="T510" i="2"/>
  <c r="R510" i="2"/>
  <c r="P510" i="2"/>
  <c r="BK510" i="2"/>
  <c r="J510" i="2"/>
  <c r="BE510" i="2"/>
  <c r="BI509" i="2"/>
  <c r="BH509" i="2"/>
  <c r="BG509" i="2"/>
  <c r="BF509" i="2"/>
  <c r="T509" i="2"/>
  <c r="R509" i="2"/>
  <c r="P509" i="2"/>
  <c r="BK509" i="2"/>
  <c r="J509" i="2"/>
  <c r="BE509" i="2"/>
  <c r="BI505" i="2"/>
  <c r="BH505" i="2"/>
  <c r="BG505" i="2"/>
  <c r="BF505" i="2"/>
  <c r="T505" i="2"/>
  <c r="R505" i="2"/>
  <c r="P505" i="2"/>
  <c r="BK505" i="2"/>
  <c r="J505" i="2"/>
  <c r="BE505" i="2"/>
  <c r="BI501" i="2"/>
  <c r="BH501" i="2"/>
  <c r="BG501" i="2"/>
  <c r="BF501" i="2"/>
  <c r="T501" i="2"/>
  <c r="R501" i="2"/>
  <c r="R492" i="2" s="1"/>
  <c r="P501" i="2"/>
  <c r="BK501" i="2"/>
  <c r="J501" i="2"/>
  <c r="BE501" i="2"/>
  <c r="BI497" i="2"/>
  <c r="BH497" i="2"/>
  <c r="BG497" i="2"/>
  <c r="BF497" i="2"/>
  <c r="T497" i="2"/>
  <c r="R497" i="2"/>
  <c r="P497" i="2"/>
  <c r="BK497" i="2"/>
  <c r="BK492" i="2" s="1"/>
  <c r="J492" i="2" s="1"/>
  <c r="J108" i="2" s="1"/>
  <c r="J497" i="2"/>
  <c r="BE497" i="2"/>
  <c r="BI493" i="2"/>
  <c r="BH493" i="2"/>
  <c r="BG493" i="2"/>
  <c r="BF493" i="2"/>
  <c r="T493" i="2"/>
  <c r="T492" i="2"/>
  <c r="R493" i="2"/>
  <c r="P493" i="2"/>
  <c r="P492" i="2"/>
  <c r="BK493" i="2"/>
  <c r="J493" i="2"/>
  <c r="BE493" i="2" s="1"/>
  <c r="BI478" i="2"/>
  <c r="BH478" i="2"/>
  <c r="BG478" i="2"/>
  <c r="BF478" i="2"/>
  <c r="T478" i="2"/>
  <c r="T477" i="2"/>
  <c r="R478" i="2"/>
  <c r="R477" i="2"/>
  <c r="P478" i="2"/>
  <c r="P477" i="2"/>
  <c r="BK478" i="2"/>
  <c r="BK477" i="2"/>
  <c r="J477" i="2" s="1"/>
  <c r="J107" i="2" s="1"/>
  <c r="J478" i="2"/>
  <c r="BE478" i="2" s="1"/>
  <c r="BI476" i="2"/>
  <c r="BH476" i="2"/>
  <c r="BG476" i="2"/>
  <c r="BF476" i="2"/>
  <c r="T476" i="2"/>
  <c r="R476" i="2"/>
  <c r="P476" i="2"/>
  <c r="BK476" i="2"/>
  <c r="J476" i="2"/>
  <c r="BE476" i="2"/>
  <c r="BI472" i="2"/>
  <c r="BH472" i="2"/>
  <c r="BG472" i="2"/>
  <c r="BF472" i="2"/>
  <c r="T472" i="2"/>
  <c r="R472" i="2"/>
  <c r="P472" i="2"/>
  <c r="BK472" i="2"/>
  <c r="J472" i="2"/>
  <c r="BE472" i="2"/>
  <c r="BI468" i="2"/>
  <c r="BH468" i="2"/>
  <c r="BG468" i="2"/>
  <c r="BF468" i="2"/>
  <c r="T468" i="2"/>
  <c r="R468" i="2"/>
  <c r="P468" i="2"/>
  <c r="BK468" i="2"/>
  <c r="J468" i="2"/>
  <c r="BE468" i="2"/>
  <c r="BI459" i="2"/>
  <c r="BH459" i="2"/>
  <c r="BG459" i="2"/>
  <c r="BF459" i="2"/>
  <c r="T459" i="2"/>
  <c r="T458" i="2"/>
  <c r="R459" i="2"/>
  <c r="R458" i="2"/>
  <c r="P459" i="2"/>
  <c r="P458" i="2"/>
  <c r="BK459" i="2"/>
  <c r="BK458" i="2"/>
  <c r="J458" i="2" s="1"/>
  <c r="J106" i="2" s="1"/>
  <c r="J459" i="2"/>
  <c r="BE459" i="2" s="1"/>
  <c r="BI453" i="2"/>
  <c r="BH453" i="2"/>
  <c r="BG453" i="2"/>
  <c r="BF453" i="2"/>
  <c r="T453" i="2"/>
  <c r="R453" i="2"/>
  <c r="P453" i="2"/>
  <c r="BK453" i="2"/>
  <c r="J453" i="2"/>
  <c r="BE453" i="2"/>
  <c r="BI452" i="2"/>
  <c r="BH452" i="2"/>
  <c r="BG452" i="2"/>
  <c r="BF452" i="2"/>
  <c r="T452" i="2"/>
  <c r="R452" i="2"/>
  <c r="P452" i="2"/>
  <c r="BK452" i="2"/>
  <c r="J452" i="2"/>
  <c r="BE452" i="2"/>
  <c r="BI451" i="2"/>
  <c r="BH451" i="2"/>
  <c r="BG451" i="2"/>
  <c r="BF451" i="2"/>
  <c r="T451" i="2"/>
  <c r="R451" i="2"/>
  <c r="P451" i="2"/>
  <c r="BK451" i="2"/>
  <c r="J451" i="2"/>
  <c r="BE451" i="2"/>
  <c r="BI450" i="2"/>
  <c r="BH450" i="2"/>
  <c r="BG450" i="2"/>
  <c r="BF450" i="2"/>
  <c r="T450" i="2"/>
  <c r="R450" i="2"/>
  <c r="R447" i="2" s="1"/>
  <c r="P450" i="2"/>
  <c r="BK450" i="2"/>
  <c r="J450" i="2"/>
  <c r="BE450" i="2"/>
  <c r="BI449" i="2"/>
  <c r="BH449" i="2"/>
  <c r="BG449" i="2"/>
  <c r="BF449" i="2"/>
  <c r="T449" i="2"/>
  <c r="R449" i="2"/>
  <c r="P449" i="2"/>
  <c r="BK449" i="2"/>
  <c r="BK447" i="2" s="1"/>
  <c r="J447" i="2" s="1"/>
  <c r="J105" i="2" s="1"/>
  <c r="J449" i="2"/>
  <c r="BE449" i="2"/>
  <c r="BI448" i="2"/>
  <c r="BH448" i="2"/>
  <c r="BG448" i="2"/>
  <c r="BF448" i="2"/>
  <c r="T448" i="2"/>
  <c r="T447" i="2"/>
  <c r="R448" i="2"/>
  <c r="P448" i="2"/>
  <c r="P447" i="2"/>
  <c r="BK448" i="2"/>
  <c r="J448" i="2"/>
  <c r="BE448" i="2" s="1"/>
  <c r="BI442" i="2"/>
  <c r="BH442" i="2"/>
  <c r="BG442" i="2"/>
  <c r="BF442" i="2"/>
  <c r="T442" i="2"/>
  <c r="R442" i="2"/>
  <c r="P442" i="2"/>
  <c r="BK442" i="2"/>
  <c r="J442" i="2"/>
  <c r="BE442" i="2"/>
  <c r="BI441" i="2"/>
  <c r="BH441" i="2"/>
  <c r="BG441" i="2"/>
  <c r="BF441" i="2"/>
  <c r="T441" i="2"/>
  <c r="R441" i="2"/>
  <c r="P441" i="2"/>
  <c r="BK441" i="2"/>
  <c r="J441" i="2"/>
  <c r="BE441" i="2"/>
  <c r="BI437" i="2"/>
  <c r="BH437" i="2"/>
  <c r="BG437" i="2"/>
  <c r="BF437" i="2"/>
  <c r="T437" i="2"/>
  <c r="R437" i="2"/>
  <c r="P437" i="2"/>
  <c r="BK437" i="2"/>
  <c r="J437" i="2"/>
  <c r="BE437" i="2"/>
  <c r="BI436" i="2"/>
  <c r="BH436" i="2"/>
  <c r="BG436" i="2"/>
  <c r="BF436" i="2"/>
  <c r="T436" i="2"/>
  <c r="R436" i="2"/>
  <c r="P436" i="2"/>
  <c r="BK436" i="2"/>
  <c r="J436" i="2"/>
  <c r="BE436" i="2"/>
  <c r="BI431" i="2"/>
  <c r="BH431" i="2"/>
  <c r="BG431" i="2"/>
  <c r="BF431" i="2"/>
  <c r="T431" i="2"/>
  <c r="R431" i="2"/>
  <c r="R419" i="2" s="1"/>
  <c r="P431" i="2"/>
  <c r="BK431" i="2"/>
  <c r="J431" i="2"/>
  <c r="BE431" i="2"/>
  <c r="BI428" i="2"/>
  <c r="BH428" i="2"/>
  <c r="BG428" i="2"/>
  <c r="BF428" i="2"/>
  <c r="T428" i="2"/>
  <c r="R428" i="2"/>
  <c r="P428" i="2"/>
  <c r="BK428" i="2"/>
  <c r="BK419" i="2" s="1"/>
  <c r="J419" i="2" s="1"/>
  <c r="J104" i="2" s="1"/>
  <c r="J428" i="2"/>
  <c r="BE428" i="2"/>
  <c r="BI420" i="2"/>
  <c r="BH420" i="2"/>
  <c r="BG420" i="2"/>
  <c r="BF420" i="2"/>
  <c r="T420" i="2"/>
  <c r="T419" i="2"/>
  <c r="R420" i="2"/>
  <c r="P420" i="2"/>
  <c r="P419" i="2"/>
  <c r="BK420" i="2"/>
  <c r="J420" i="2"/>
  <c r="BE420" i="2" s="1"/>
  <c r="BI414" i="2"/>
  <c r="BH414" i="2"/>
  <c r="BG414" i="2"/>
  <c r="BF414" i="2"/>
  <c r="T414" i="2"/>
  <c r="R414" i="2"/>
  <c r="P414" i="2"/>
  <c r="BK414" i="2"/>
  <c r="J414" i="2"/>
  <c r="BE414" i="2"/>
  <c r="BI413" i="2"/>
  <c r="BH413" i="2"/>
  <c r="BG413" i="2"/>
  <c r="BF413" i="2"/>
  <c r="T413" i="2"/>
  <c r="R413" i="2"/>
  <c r="P413" i="2"/>
  <c r="BK413" i="2"/>
  <c r="J413" i="2"/>
  <c r="BE413" i="2"/>
  <c r="BI409" i="2"/>
  <c r="BH409" i="2"/>
  <c r="BG409" i="2"/>
  <c r="BF409" i="2"/>
  <c r="T409" i="2"/>
  <c r="R409" i="2"/>
  <c r="P409" i="2"/>
  <c r="BK409" i="2"/>
  <c r="J409" i="2"/>
  <c r="BE409" i="2"/>
  <c r="BI406" i="2"/>
  <c r="BH406" i="2"/>
  <c r="BG406" i="2"/>
  <c r="BF406" i="2"/>
  <c r="T406" i="2"/>
  <c r="R406" i="2"/>
  <c r="P406" i="2"/>
  <c r="BK406" i="2"/>
  <c r="J406" i="2"/>
  <c r="BE406" i="2"/>
  <c r="BI398" i="2"/>
  <c r="BH398" i="2"/>
  <c r="BG398" i="2"/>
  <c r="BF398" i="2"/>
  <c r="T398" i="2"/>
  <c r="T397" i="2"/>
  <c r="T396" i="2" s="1"/>
  <c r="R398" i="2"/>
  <c r="R397" i="2" s="1"/>
  <c r="R396" i="2" s="1"/>
  <c r="P398" i="2"/>
  <c r="P397" i="2"/>
  <c r="P396" i="2" s="1"/>
  <c r="BK398" i="2"/>
  <c r="BK397" i="2" s="1"/>
  <c r="J398" i="2"/>
  <c r="BE398" i="2"/>
  <c r="BI392" i="2"/>
  <c r="BH392" i="2"/>
  <c r="BG392" i="2"/>
  <c r="BF392" i="2"/>
  <c r="T392" i="2"/>
  <c r="T391" i="2"/>
  <c r="R392" i="2"/>
  <c r="R391" i="2"/>
  <c r="P392" i="2"/>
  <c r="P391" i="2"/>
  <c r="BK392" i="2"/>
  <c r="BK391" i="2"/>
  <c r="J391" i="2" s="1"/>
  <c r="J101" i="2" s="1"/>
  <c r="J392" i="2"/>
  <c r="BE392" i="2" s="1"/>
  <c r="BI385" i="2"/>
  <c r="BH385" i="2"/>
  <c r="BG385" i="2"/>
  <c r="BF385" i="2"/>
  <c r="T385" i="2"/>
  <c r="R385" i="2"/>
  <c r="P385" i="2"/>
  <c r="BK385" i="2"/>
  <c r="J385" i="2"/>
  <c r="BE385" i="2"/>
  <c r="BI382" i="2"/>
  <c r="BH382" i="2"/>
  <c r="BG382" i="2"/>
  <c r="BF382" i="2"/>
  <c r="T382" i="2"/>
  <c r="R382" i="2"/>
  <c r="P382" i="2"/>
  <c r="BK382" i="2"/>
  <c r="J382" i="2"/>
  <c r="BE382" i="2"/>
  <c r="BI381" i="2"/>
  <c r="BH381" i="2"/>
  <c r="BG381" i="2"/>
  <c r="BF381" i="2"/>
  <c r="T381" i="2"/>
  <c r="T380" i="2"/>
  <c r="R381" i="2"/>
  <c r="R380" i="2"/>
  <c r="P381" i="2"/>
  <c r="P380" i="2"/>
  <c r="BK381" i="2"/>
  <c r="BK380" i="2"/>
  <c r="J380" i="2" s="1"/>
  <c r="J100" i="2" s="1"/>
  <c r="J381" i="2"/>
  <c r="BE381" i="2" s="1"/>
  <c r="BI373" i="2"/>
  <c r="BH373" i="2"/>
  <c r="BG373" i="2"/>
  <c r="BF373" i="2"/>
  <c r="T373" i="2"/>
  <c r="R373" i="2"/>
  <c r="P373" i="2"/>
  <c r="BK373" i="2"/>
  <c r="J373" i="2"/>
  <c r="BE373" i="2"/>
  <c r="BI370" i="2"/>
  <c r="BH370" i="2"/>
  <c r="BG370" i="2"/>
  <c r="BF370" i="2"/>
  <c r="T370" i="2"/>
  <c r="R370" i="2"/>
  <c r="P370" i="2"/>
  <c r="BK370" i="2"/>
  <c r="J370" i="2"/>
  <c r="BE370" i="2"/>
  <c r="BI367" i="2"/>
  <c r="BH367" i="2"/>
  <c r="BG367" i="2"/>
  <c r="BF367" i="2"/>
  <c r="T367" i="2"/>
  <c r="R367" i="2"/>
  <c r="P367" i="2"/>
  <c r="BK367" i="2"/>
  <c r="J367" i="2"/>
  <c r="BE367" i="2"/>
  <c r="BI364" i="2"/>
  <c r="BH364" i="2"/>
  <c r="BG364" i="2"/>
  <c r="BF364" i="2"/>
  <c r="T364" i="2"/>
  <c r="R364" i="2"/>
  <c r="R357" i="2" s="1"/>
  <c r="P364" i="2"/>
  <c r="BK364" i="2"/>
  <c r="J364" i="2"/>
  <c r="BE364" i="2"/>
  <c r="BI361" i="2"/>
  <c r="BH361" i="2"/>
  <c r="BG361" i="2"/>
  <c r="BF361" i="2"/>
  <c r="T361" i="2"/>
  <c r="R361" i="2"/>
  <c r="P361" i="2"/>
  <c r="BK361" i="2"/>
  <c r="BK357" i="2" s="1"/>
  <c r="J357" i="2" s="1"/>
  <c r="J99" i="2" s="1"/>
  <c r="J361" i="2"/>
  <c r="BE361" i="2"/>
  <c r="BI358" i="2"/>
  <c r="BH358" i="2"/>
  <c r="BG358" i="2"/>
  <c r="BF358" i="2"/>
  <c r="T358" i="2"/>
  <c r="T357" i="2"/>
  <c r="R358" i="2"/>
  <c r="P358" i="2"/>
  <c r="P357" i="2"/>
  <c r="BK358" i="2"/>
  <c r="J358" i="2"/>
  <c r="BE358" i="2" s="1"/>
  <c r="BI354" i="2"/>
  <c r="BH354" i="2"/>
  <c r="BG354" i="2"/>
  <c r="BF354" i="2"/>
  <c r="T354" i="2"/>
  <c r="R354" i="2"/>
  <c r="P354" i="2"/>
  <c r="BK354" i="2"/>
  <c r="J354" i="2"/>
  <c r="BE354" i="2"/>
  <c r="BI353" i="2"/>
  <c r="BH353" i="2"/>
  <c r="BG353" i="2"/>
  <c r="BF353" i="2"/>
  <c r="T353" i="2"/>
  <c r="R353" i="2"/>
  <c r="P353" i="2"/>
  <c r="BK353" i="2"/>
  <c r="J353" i="2"/>
  <c r="BE353" i="2"/>
  <c r="BI352" i="2"/>
  <c r="BH352" i="2"/>
  <c r="BG352" i="2"/>
  <c r="BF352" i="2"/>
  <c r="T352" i="2"/>
  <c r="R352" i="2"/>
  <c r="P352" i="2"/>
  <c r="BK352" i="2"/>
  <c r="J352" i="2"/>
  <c r="BE352" i="2"/>
  <c r="BI351" i="2"/>
  <c r="BH351" i="2"/>
  <c r="BG351" i="2"/>
  <c r="BF351" i="2"/>
  <c r="T351" i="2"/>
  <c r="R351" i="2"/>
  <c r="P351" i="2"/>
  <c r="BK351" i="2"/>
  <c r="J351" i="2"/>
  <c r="BE351" i="2"/>
  <c r="BI350" i="2"/>
  <c r="BH350" i="2"/>
  <c r="BG350" i="2"/>
  <c r="BF350" i="2"/>
  <c r="T350" i="2"/>
  <c r="R350" i="2"/>
  <c r="P350" i="2"/>
  <c r="BK350" i="2"/>
  <c r="J350" i="2"/>
  <c r="BE350" i="2"/>
  <c r="BI349" i="2"/>
  <c r="BH349" i="2"/>
  <c r="BG349" i="2"/>
  <c r="BF349" i="2"/>
  <c r="T349" i="2"/>
  <c r="R349" i="2"/>
  <c r="P349" i="2"/>
  <c r="BK349" i="2"/>
  <c r="J349" i="2"/>
  <c r="BE349" i="2"/>
  <c r="BI348" i="2"/>
  <c r="BH348" i="2"/>
  <c r="BG348" i="2"/>
  <c r="BF348" i="2"/>
  <c r="T348" i="2"/>
  <c r="R348" i="2"/>
  <c r="P348" i="2"/>
  <c r="BK348" i="2"/>
  <c r="J348" i="2"/>
  <c r="BE348" i="2"/>
  <c r="BI345" i="2"/>
  <c r="BH345" i="2"/>
  <c r="BG345" i="2"/>
  <c r="BF345" i="2"/>
  <c r="T345" i="2"/>
  <c r="R345" i="2"/>
  <c r="P345" i="2"/>
  <c r="BK345" i="2"/>
  <c r="J345" i="2"/>
  <c r="BE345" i="2"/>
  <c r="BI342" i="2"/>
  <c r="BH342" i="2"/>
  <c r="BG342" i="2"/>
  <c r="BF342" i="2"/>
  <c r="T342" i="2"/>
  <c r="R342" i="2"/>
  <c r="P342" i="2"/>
  <c r="BK342" i="2"/>
  <c r="J342" i="2"/>
  <c r="BE342" i="2"/>
  <c r="BI341" i="2"/>
  <c r="BH341" i="2"/>
  <c r="BG341" i="2"/>
  <c r="BF341" i="2"/>
  <c r="T341" i="2"/>
  <c r="R341" i="2"/>
  <c r="P341" i="2"/>
  <c r="BK341" i="2"/>
  <c r="J341" i="2"/>
  <c r="BE341" i="2"/>
  <c r="BI340" i="2"/>
  <c r="BH340" i="2"/>
  <c r="BG340" i="2"/>
  <c r="BF340" i="2"/>
  <c r="T340" i="2"/>
  <c r="R340" i="2"/>
  <c r="P340" i="2"/>
  <c r="BK340" i="2"/>
  <c r="J340" i="2"/>
  <c r="BE340" i="2"/>
  <c r="BI337" i="2"/>
  <c r="BH337" i="2"/>
  <c r="BG337" i="2"/>
  <c r="BF337" i="2"/>
  <c r="T337" i="2"/>
  <c r="R337" i="2"/>
  <c r="P337" i="2"/>
  <c r="BK337" i="2"/>
  <c r="J337" i="2"/>
  <c r="BE337" i="2"/>
  <c r="BI336" i="2"/>
  <c r="BH336" i="2"/>
  <c r="BG336" i="2"/>
  <c r="BF336" i="2"/>
  <c r="T336" i="2"/>
  <c r="R336" i="2"/>
  <c r="P336" i="2"/>
  <c r="BK336" i="2"/>
  <c r="J336" i="2"/>
  <c r="BE336" i="2"/>
  <c r="BI332" i="2"/>
  <c r="BH332" i="2"/>
  <c r="BG332" i="2"/>
  <c r="BF332" i="2"/>
  <c r="T332" i="2"/>
  <c r="R332" i="2"/>
  <c r="P332" i="2"/>
  <c r="BK332" i="2"/>
  <c r="J332" i="2"/>
  <c r="BE332" i="2"/>
  <c r="BI329" i="2"/>
  <c r="BH329" i="2"/>
  <c r="BG329" i="2"/>
  <c r="BF329" i="2"/>
  <c r="T329" i="2"/>
  <c r="R329" i="2"/>
  <c r="P329" i="2"/>
  <c r="BK329" i="2"/>
  <c r="J329" i="2"/>
  <c r="BE329" i="2"/>
  <c r="BI326" i="2"/>
  <c r="BH326" i="2"/>
  <c r="BG326" i="2"/>
  <c r="BF326" i="2"/>
  <c r="T326" i="2"/>
  <c r="R326" i="2"/>
  <c r="P326" i="2"/>
  <c r="BK326" i="2"/>
  <c r="J326" i="2"/>
  <c r="BE326" i="2"/>
  <c r="BI315" i="2"/>
  <c r="BH315" i="2"/>
  <c r="BG315" i="2"/>
  <c r="BF315" i="2"/>
  <c r="T315" i="2"/>
  <c r="R315" i="2"/>
  <c r="P315" i="2"/>
  <c r="BK315" i="2"/>
  <c r="J315" i="2"/>
  <c r="BE315" i="2"/>
  <c r="BI312" i="2"/>
  <c r="BH312" i="2"/>
  <c r="BG312" i="2"/>
  <c r="BF312" i="2"/>
  <c r="T312" i="2"/>
  <c r="R312" i="2"/>
  <c r="P312" i="2"/>
  <c r="BK312" i="2"/>
  <c r="J312" i="2"/>
  <c r="BE312" i="2"/>
  <c r="BI309" i="2"/>
  <c r="BH309" i="2"/>
  <c r="BG309" i="2"/>
  <c r="BF309" i="2"/>
  <c r="T309" i="2"/>
  <c r="R309" i="2"/>
  <c r="P309" i="2"/>
  <c r="BK309" i="2"/>
  <c r="J309" i="2"/>
  <c r="BE309" i="2"/>
  <c r="BI306" i="2"/>
  <c r="BH306" i="2"/>
  <c r="BG306" i="2"/>
  <c r="BF306" i="2"/>
  <c r="T306" i="2"/>
  <c r="R306" i="2"/>
  <c r="P306" i="2"/>
  <c r="BK306" i="2"/>
  <c r="J306" i="2"/>
  <c r="BE306" i="2"/>
  <c r="BI292" i="2"/>
  <c r="BH292" i="2"/>
  <c r="BG292" i="2"/>
  <c r="BF292" i="2"/>
  <c r="T292" i="2"/>
  <c r="R292" i="2"/>
  <c r="P292" i="2"/>
  <c r="BK292" i="2"/>
  <c r="J292" i="2"/>
  <c r="BE292" i="2"/>
  <c r="BI289" i="2"/>
  <c r="BH289" i="2"/>
  <c r="BG289" i="2"/>
  <c r="BF289" i="2"/>
  <c r="T289" i="2"/>
  <c r="R289" i="2"/>
  <c r="P289" i="2"/>
  <c r="BK289" i="2"/>
  <c r="J289" i="2"/>
  <c r="BE289" i="2"/>
  <c r="BI268" i="2"/>
  <c r="BH268" i="2"/>
  <c r="BG268" i="2"/>
  <c r="BF268" i="2"/>
  <c r="T268" i="2"/>
  <c r="R268" i="2"/>
  <c r="P268" i="2"/>
  <c r="BK268" i="2"/>
  <c r="J268" i="2"/>
  <c r="BE268" i="2"/>
  <c r="BI264" i="2"/>
  <c r="BH264" i="2"/>
  <c r="BG264" i="2"/>
  <c r="BF264" i="2"/>
  <c r="T264" i="2"/>
  <c r="R264" i="2"/>
  <c r="P264" i="2"/>
  <c r="BK264" i="2"/>
  <c r="J264" i="2"/>
  <c r="BE264" i="2"/>
  <c r="BI254" i="2"/>
  <c r="BH254" i="2"/>
  <c r="BG254" i="2"/>
  <c r="BF254" i="2"/>
  <c r="T254" i="2"/>
  <c r="R254" i="2"/>
  <c r="P254" i="2"/>
  <c r="BK254" i="2"/>
  <c r="J254" i="2"/>
  <c r="BE254" i="2"/>
  <c r="BI250" i="2"/>
  <c r="BH250" i="2"/>
  <c r="BG250" i="2"/>
  <c r="BF250" i="2"/>
  <c r="T250" i="2"/>
  <c r="R250" i="2"/>
  <c r="P250" i="2"/>
  <c r="BK250" i="2"/>
  <c r="J250" i="2"/>
  <c r="BE250" i="2"/>
  <c r="BI239" i="2"/>
  <c r="BH239" i="2"/>
  <c r="BG239" i="2"/>
  <c r="BF239" i="2"/>
  <c r="T239" i="2"/>
  <c r="R239" i="2"/>
  <c r="P239" i="2"/>
  <c r="BK239" i="2"/>
  <c r="J239" i="2"/>
  <c r="BE239" i="2"/>
  <c r="BI236" i="2"/>
  <c r="BH236" i="2"/>
  <c r="BG236" i="2"/>
  <c r="BF236" i="2"/>
  <c r="T236" i="2"/>
  <c r="R236" i="2"/>
  <c r="P236" i="2"/>
  <c r="BK236" i="2"/>
  <c r="J236" i="2"/>
  <c r="BE236" i="2"/>
  <c r="BI235" i="2"/>
  <c r="BH235" i="2"/>
  <c r="BG235" i="2"/>
  <c r="BF235" i="2"/>
  <c r="T235" i="2"/>
  <c r="R235" i="2"/>
  <c r="P235" i="2"/>
  <c r="BK235" i="2"/>
  <c r="J235" i="2"/>
  <c r="BE235" i="2"/>
  <c r="BI230" i="2"/>
  <c r="BH230" i="2"/>
  <c r="BG230" i="2"/>
  <c r="BF230" i="2"/>
  <c r="T230" i="2"/>
  <c r="R230" i="2"/>
  <c r="P230" i="2"/>
  <c r="BK230" i="2"/>
  <c r="J230" i="2"/>
  <c r="BE230" i="2"/>
  <c r="BI229" i="2"/>
  <c r="BH229" i="2"/>
  <c r="BG229" i="2"/>
  <c r="BF229" i="2"/>
  <c r="T229" i="2"/>
  <c r="R229" i="2"/>
  <c r="P229" i="2"/>
  <c r="BK229" i="2"/>
  <c r="J229" i="2"/>
  <c r="BE229" i="2"/>
  <c r="BI226" i="2"/>
  <c r="BH226" i="2"/>
  <c r="BG226" i="2"/>
  <c r="BF226" i="2"/>
  <c r="T226" i="2"/>
  <c r="R226" i="2"/>
  <c r="P226" i="2"/>
  <c r="BK226" i="2"/>
  <c r="J226" i="2"/>
  <c r="BE226" i="2"/>
  <c r="BI213" i="2"/>
  <c r="BH213" i="2"/>
  <c r="BG213" i="2"/>
  <c r="BF213" i="2"/>
  <c r="T213" i="2"/>
  <c r="R213" i="2"/>
  <c r="P213" i="2"/>
  <c r="BK213" i="2"/>
  <c r="J213" i="2"/>
  <c r="BE213" i="2"/>
  <c r="BI210" i="2"/>
  <c r="BH210" i="2"/>
  <c r="BG210" i="2"/>
  <c r="BF210" i="2"/>
  <c r="T210" i="2"/>
  <c r="R210" i="2"/>
  <c r="P210" i="2"/>
  <c r="BK210" i="2"/>
  <c r="J210" i="2"/>
  <c r="BE210" i="2"/>
  <c r="BI197" i="2"/>
  <c r="BH197" i="2"/>
  <c r="BG197" i="2"/>
  <c r="BF197" i="2"/>
  <c r="T197" i="2"/>
  <c r="R197" i="2"/>
  <c r="P197" i="2"/>
  <c r="BK197" i="2"/>
  <c r="J197" i="2"/>
  <c r="BE197" i="2"/>
  <c r="BI184" i="2"/>
  <c r="BH184" i="2"/>
  <c r="BG184" i="2"/>
  <c r="BF184" i="2"/>
  <c r="T184" i="2"/>
  <c r="R184" i="2"/>
  <c r="P184" i="2"/>
  <c r="BK184" i="2"/>
  <c r="J184" i="2"/>
  <c r="BE184" i="2"/>
  <c r="BI180" i="2"/>
  <c r="BH180" i="2"/>
  <c r="BG180" i="2"/>
  <c r="BF180" i="2"/>
  <c r="T180" i="2"/>
  <c r="R180" i="2"/>
  <c r="P180" i="2"/>
  <c r="BK180" i="2"/>
  <c r="J180" i="2"/>
  <c r="BE180" i="2"/>
  <c r="BI175" i="2"/>
  <c r="BH175" i="2"/>
  <c r="BG175" i="2"/>
  <c r="BF175" i="2"/>
  <c r="T175" i="2"/>
  <c r="R175" i="2"/>
  <c r="P175" i="2"/>
  <c r="BK175" i="2"/>
  <c r="J175" i="2"/>
  <c r="BE175" i="2"/>
  <c r="BI171" i="2"/>
  <c r="BH171" i="2"/>
  <c r="BG171" i="2"/>
  <c r="BF171" i="2"/>
  <c r="T171" i="2"/>
  <c r="R171" i="2"/>
  <c r="P171" i="2"/>
  <c r="BK171" i="2"/>
  <c r="J171" i="2"/>
  <c r="BE171" i="2"/>
  <c r="BI166" i="2"/>
  <c r="BH166" i="2"/>
  <c r="BG166" i="2"/>
  <c r="BF166" i="2"/>
  <c r="T166" i="2"/>
  <c r="R166" i="2"/>
  <c r="P166" i="2"/>
  <c r="BK166" i="2"/>
  <c r="J166" i="2"/>
  <c r="BE166" i="2"/>
  <c r="BI161" i="2"/>
  <c r="BH161" i="2"/>
  <c r="BG161" i="2"/>
  <c r="BF161" i="2"/>
  <c r="T161" i="2"/>
  <c r="R161" i="2"/>
  <c r="P161" i="2"/>
  <c r="BK161" i="2"/>
  <c r="J161" i="2"/>
  <c r="BE161" i="2"/>
  <c r="BI157" i="2"/>
  <c r="BH157" i="2"/>
  <c r="BG157" i="2"/>
  <c r="BF157" i="2"/>
  <c r="T157" i="2"/>
  <c r="R157" i="2"/>
  <c r="P157" i="2"/>
  <c r="BK157" i="2"/>
  <c r="J157" i="2"/>
  <c r="BE157" i="2"/>
  <c r="BI153" i="2"/>
  <c r="BH153" i="2"/>
  <c r="BG153" i="2"/>
  <c r="BF153" i="2"/>
  <c r="T153" i="2"/>
  <c r="R153" i="2"/>
  <c r="P153" i="2"/>
  <c r="BK153" i="2"/>
  <c r="J153" i="2"/>
  <c r="BE153" i="2"/>
  <c r="BI149" i="2"/>
  <c r="BH149" i="2"/>
  <c r="BG149" i="2"/>
  <c r="BF149" i="2"/>
  <c r="T149" i="2"/>
  <c r="R149" i="2"/>
  <c r="P149" i="2"/>
  <c r="BK149" i="2"/>
  <c r="J149" i="2"/>
  <c r="BE149" i="2"/>
  <c r="BI145" i="2"/>
  <c r="BH145" i="2"/>
  <c r="BG145" i="2"/>
  <c r="BF145" i="2"/>
  <c r="T145" i="2"/>
  <c r="R145" i="2"/>
  <c r="P145" i="2"/>
  <c r="BK145" i="2"/>
  <c r="J145" i="2"/>
  <c r="BE145" i="2"/>
  <c r="BI141" i="2"/>
  <c r="BH141" i="2"/>
  <c r="BG141" i="2"/>
  <c r="BF141" i="2"/>
  <c r="T141" i="2"/>
  <c r="R141" i="2"/>
  <c r="P141" i="2"/>
  <c r="BK141" i="2"/>
  <c r="J141" i="2"/>
  <c r="BE141" i="2"/>
  <c r="BI138" i="2"/>
  <c r="F37" i="2"/>
  <c r="BD95" i="1" s="1"/>
  <c r="BH138" i="2"/>
  <c r="F36" i="2" s="1"/>
  <c r="BC95" i="1" s="1"/>
  <c r="BC94" i="1" s="1"/>
  <c r="BG138" i="2"/>
  <c r="F35" i="2"/>
  <c r="BB95" i="1" s="1"/>
  <c r="BB94" i="1" s="1"/>
  <c r="BF138" i="2"/>
  <c r="F34" i="2" s="1"/>
  <c r="BA95" i="1" s="1"/>
  <c r="T138" i="2"/>
  <c r="T137" i="2"/>
  <c r="T136" i="2" s="1"/>
  <c r="T135" i="2" s="1"/>
  <c r="R138" i="2"/>
  <c r="R137" i="2"/>
  <c r="P138" i="2"/>
  <c r="P137" i="2"/>
  <c r="P136" i="2" s="1"/>
  <c r="P135" i="2" s="1"/>
  <c r="AU95" i="1" s="1"/>
  <c r="AU94" i="1" s="1"/>
  <c r="BK138" i="2"/>
  <c r="BK137" i="2" s="1"/>
  <c r="J138" i="2"/>
  <c r="BE138" i="2" s="1"/>
  <c r="J132" i="2"/>
  <c r="J131" i="2"/>
  <c r="F131" i="2"/>
  <c r="F129" i="2"/>
  <c r="E127" i="2"/>
  <c r="J92" i="2"/>
  <c r="J91" i="2"/>
  <c r="F91" i="2"/>
  <c r="F89" i="2"/>
  <c r="E87" i="2"/>
  <c r="J18" i="2"/>
  <c r="E18" i="2"/>
  <c r="F132" i="2" s="1"/>
  <c r="F92" i="2"/>
  <c r="J17" i="2"/>
  <c r="J12" i="2"/>
  <c r="J129" i="2" s="1"/>
  <c r="J89" i="2"/>
  <c r="E7" i="2"/>
  <c r="E125" i="2"/>
  <c r="E85" i="2"/>
  <c r="AS94" i="1"/>
  <c r="L90" i="1"/>
  <c r="AM90" i="1"/>
  <c r="AM89" i="1"/>
  <c r="L89" i="1"/>
  <c r="AM87" i="1"/>
  <c r="L87" i="1"/>
  <c r="L85" i="1"/>
  <c r="L84" i="1"/>
  <c r="J137" i="2" l="1"/>
  <c r="J98" i="2" s="1"/>
  <c r="W31" i="1"/>
  <c r="AX94" i="1"/>
  <c r="J96" i="5"/>
  <c r="J30" i="5"/>
  <c r="AY94" i="1"/>
  <c r="W32" i="1"/>
  <c r="J397" i="2"/>
  <c r="J103" i="2" s="1"/>
  <c r="BK396" i="2"/>
  <c r="J396" i="2" s="1"/>
  <c r="J102" i="2" s="1"/>
  <c r="J122" i="4"/>
  <c r="J98" i="4" s="1"/>
  <c r="BK121" i="4"/>
  <c r="J33" i="2"/>
  <c r="AV95" i="1" s="1"/>
  <c r="F33" i="2"/>
  <c r="AZ95" i="1" s="1"/>
  <c r="AZ94" i="1" s="1"/>
  <c r="R136" i="2"/>
  <c r="R135" i="2" s="1"/>
  <c r="BA94" i="1"/>
  <c r="BD94" i="1"/>
  <c r="W33" i="1" s="1"/>
  <c r="J862" i="2"/>
  <c r="J115" i="2" s="1"/>
  <c r="BK861" i="2"/>
  <c r="J861" i="2" s="1"/>
  <c r="J114" i="2" s="1"/>
  <c r="J96" i="3"/>
  <c r="J30" i="3"/>
  <c r="AT97" i="1"/>
  <c r="J34" i="2"/>
  <c r="AW95" i="1" s="1"/>
  <c r="E85" i="3"/>
  <c r="J111" i="3"/>
  <c r="F114" i="3"/>
  <c r="J33" i="5"/>
  <c r="AV98" i="1" s="1"/>
  <c r="AT98" i="1" s="1"/>
  <c r="J118" i="5"/>
  <c r="J97" i="5" s="1"/>
  <c r="J34" i="5"/>
  <c r="AW98" i="1" s="1"/>
  <c r="E85" i="5"/>
  <c r="J39" i="3" l="1"/>
  <c r="AG96" i="1"/>
  <c r="AN96" i="1" s="1"/>
  <c r="W30" i="1"/>
  <c r="AW94" i="1"/>
  <c r="AK30" i="1" s="1"/>
  <c r="J121" i="4"/>
  <c r="J97" i="4" s="1"/>
  <c r="BK120" i="4"/>
  <c r="J120" i="4" s="1"/>
  <c r="W29" i="1"/>
  <c r="AV94" i="1"/>
  <c r="AG98" i="1"/>
  <c r="AN98" i="1" s="1"/>
  <c r="J39" i="5"/>
  <c r="BK136" i="2"/>
  <c r="AT95" i="1"/>
  <c r="AT94" i="1" l="1"/>
  <c r="AK29" i="1"/>
  <c r="J136" i="2"/>
  <c r="J97" i="2" s="1"/>
  <c r="BK135" i="2"/>
  <c r="J135" i="2" s="1"/>
  <c r="J96" i="4"/>
  <c r="J30" i="4"/>
  <c r="J30" i="2" l="1"/>
  <c r="J96" i="2"/>
  <c r="J39" i="4"/>
  <c r="AG97" i="1"/>
  <c r="AN97" i="1" s="1"/>
  <c r="J39" i="2" l="1"/>
  <c r="AG95" i="1"/>
  <c r="AN95" i="1" l="1"/>
  <c r="AG94" i="1"/>
  <c r="AN94" i="1" l="1"/>
  <c r="AK26" i="1"/>
  <c r="AK35" i="1" s="1"/>
</calcChain>
</file>

<file path=xl/sharedStrings.xml><?xml version="1.0" encoding="utf-8"?>
<sst xmlns="http://schemas.openxmlformats.org/spreadsheetml/2006/main" count="9643" uniqueCount="1324">
  <si>
    <t>Export Komplet</t>
  </si>
  <si>
    <t/>
  </si>
  <si>
    <t>2.0</t>
  </si>
  <si>
    <t>ZAMOK</t>
  </si>
  <si>
    <t>False</t>
  </si>
  <si>
    <t>{e3f33878-cf04-45fc-87d0-50abe3964863}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</si>
  <si>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</si>
  <si>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</si>
  <si>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</si>
  <si>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</si>
  <si>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</si>
  <si>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</si>
  <si>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</si>
  <si>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</si>
  <si>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TV19-035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</si>
  <si>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</si>
  <si>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</si>
  <si>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Ostrov, Rekonstrukce vnitrobloku na  9.etapě</t>
  </si>
  <si>
    <t>KSO:</t>
  </si>
  <si>
    <t>822 29</t>
  </si>
  <si>
    <t>CC-CZ:</t>
  </si>
  <si>
    <t>zak.č9161-25</t>
  </si>
  <si>
    <t>Místo:</t>
  </si>
  <si>
    <t>Ostrov</t>
  </si>
  <si>
    <t>Datum:</t>
  </si>
  <si>
    <t>24. 10. 2019</t>
  </si>
  <si>
    <t>Zadavatel:</t>
  </si>
  <si>
    <t>IČ:</t>
  </si>
  <si>
    <t>Město Ostrov</t>
  </si>
  <si>
    <t>DIČ:</t>
  </si>
  <si>
    <t>Uchazeč:</t>
  </si>
  <si>
    <t>Vyplň údaj</t>
  </si>
  <si>
    <t>Projektant:</t>
  </si>
  <si>
    <t>BPO spol. s r.o.,Lidická 1239,36317 OSTROV</t>
  </si>
  <si>
    <t>True</t>
  </si>
  <si>
    <t>Zpracovatel:</t>
  </si>
  <si>
    <t>Tomanová Ing.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</si>
  <si>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</si>
  <si>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</si>
  <si>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</si>
  <si>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</si>
  <si>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</si>
  <si>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</si>
  <si>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</si>
  <si>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</si>
  <si>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</si>
  <si>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</si>
  <si>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</si>
  <si>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</si>
  <si>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</si>
  <si>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</si>
  <si>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</si>
  <si>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</si>
  <si>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</si>
  <si>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</si>
  <si>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</si>
  <si>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</si>
  <si>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</si>
  <si>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</si>
  <si>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</si>
  <si>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</si>
  <si>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</si>
  <si>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</si>
  <si>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</si>
  <si>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</si>
  <si>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</si>
  <si>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</si>
  <si>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</si>
  <si>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</si>
  <si>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</si>
  <si>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</si>
  <si>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</si>
  <si>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</si>
  <si>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</si>
  <si>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</si>
  <si>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</si>
  <si>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</si>
  <si>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</si>
  <si>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</si>
  <si>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</si>
  <si>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</si>
  <si>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</si>
  <si>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</si>
  <si>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</si>
  <si>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</t>
  </si>
  <si>
    <t>Dopravní část</t>
  </si>
  <si>
    <t>STA</t>
  </si>
  <si>
    <t>1</t>
  </si>
  <si>
    <t>{5b2cbc5c-a929-4968-baf0-742dd6b0322c}</t>
  </si>
  <si>
    <t>2</t>
  </si>
  <si>
    <t>B</t>
  </si>
  <si>
    <t>Vegetační úpravy</t>
  </si>
  <si>
    <t>{5199a020-bd2c-4ca4-92d5-817f003cacb3}</t>
  </si>
  <si>
    <t>C</t>
  </si>
  <si>
    <t>Elektročást</t>
  </si>
  <si>
    <t>{bedb6704-4235-4200-a79e-932865f0e1d9}</t>
  </si>
  <si>
    <t>VRN</t>
  </si>
  <si>
    <t>{33c54cec-ab75-442f-9527-6cdd3068058e}</t>
  </si>
  <si>
    <t>KRYCÍ LIST SOUPISU PRACÍ</t>
  </si>
  <si>
    <t>Objekt:</t>
  </si>
  <si>
    <t>A - Dopravní část</t>
  </si>
  <si>
    <t>zak.č.9161-25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</si>
  <si>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</si>
  <si>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</si>
  <si>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</si>
  <si>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</si>
  <si>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</si>
  <si>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</si>
  <si>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</si>
  <si>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11 - Zemní práce - přípravné a přidružené práce</t>
  </si>
  <si>
    <t xml:space="preserve">    21 - Zakládání - úprava podloží a základové spáry, zlepšování vlastností hornin</t>
  </si>
  <si>
    <t xml:space="preserve">    4 - Vodorovné konstrukce</t>
  </si>
  <si>
    <t xml:space="preserve">    5 - Komunikace pozemní</t>
  </si>
  <si>
    <t xml:space="preserve">      5.01 - Konstrukce vozovky - obytná zóna</t>
  </si>
  <si>
    <t xml:space="preserve">      5.02 - Konstrukce parkoviště</t>
  </si>
  <si>
    <t xml:space="preserve">      5.03 - Konstrukce vozovky - vjezd z Masarykovy ulice</t>
  </si>
  <si>
    <t xml:space="preserve">      5.04 - Konstrukce nepojížděných dlážděných ploch - chodníky</t>
  </si>
  <si>
    <t xml:space="preserve">    5.05 - Sanace zemní pláně</t>
  </si>
  <si>
    <t xml:space="preserve">    8 - Trubní vedení</t>
  </si>
  <si>
    <t xml:space="preserve">    91 - Doplňující konstrukce a práce pozemních komunikací, letišť a ploch</t>
  </si>
  <si>
    <t xml:space="preserve">    93 - Různé dokončovací konstrukce a práce inženýrských staveb</t>
  </si>
  <si>
    <t xml:space="preserve">    96 - Bourání konstrukcí</t>
  </si>
  <si>
    <t xml:space="preserve">    997 - Přesun sutě</t>
  </si>
  <si>
    <t xml:space="preserve">    998 - Přesun hmot</t>
  </si>
  <si>
    <t>M - Práce a dodávky M</t>
  </si>
  <si>
    <t xml:space="preserve">    46-M - Zemní a pomocné stavebné práce při elektromontážích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</si>
  <si>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</si>
  <si>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</si>
  <si>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</si>
  <si>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</si>
  <si>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</si>
  <si>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</si>
  <si>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</si>
  <si>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</si>
  <si>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</si>
  <si>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</si>
  <si>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</si>
  <si>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</si>
  <si>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</si>
  <si>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</si>
  <si>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</si>
  <si>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</si>
  <si>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</si>
  <si>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</si>
  <si>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121101103</t>
  </si>
  <si>
    <t>Sejmutí ornice s přemístěním na vzdálenost do 250 m</t>
  </si>
  <si>
    <t>m3</t>
  </si>
  <si>
    <t>CS ÚRS 2019 02</t>
  </si>
  <si>
    <t>4</t>
  </si>
  <si>
    <t>-632976032</t>
  </si>
  <si>
    <t>VV</t>
  </si>
  <si>
    <t>dle specifikace v TZ - uložení na meziskládku</t>
  </si>
  <si>
    <t>1560,0*0,1</t>
  </si>
  <si>
    <t>122102202</t>
  </si>
  <si>
    <t>Odkopávky a prokopávky nezapažené pro silnice objemu do 1000 m3 v hornině tř. 1 a 2</t>
  </si>
  <si>
    <t>924496018</t>
  </si>
  <si>
    <t xml:space="preserve">dle TZ - odkopávky pro zpevněné plochy včetně sanace </t>
  </si>
  <si>
    <t>zatřídění zeminy : tř.2-20%, tř.3-40%, tř.4-40%</t>
  </si>
  <si>
    <t>698,0*0,2+0,4</t>
  </si>
  <si>
    <t>3</t>
  </si>
  <si>
    <t>122202202</t>
  </si>
  <si>
    <t>Odkopávky a prokopávky nezapažené pro silnice objemu do 1000 m3 v hornině tř. 3</t>
  </si>
  <si>
    <t>-1532542522</t>
  </si>
  <si>
    <t>698,0*0,4+0,8</t>
  </si>
  <si>
    <t>122202209</t>
  </si>
  <si>
    <t>Příplatek k odkopávkám a prokopávkám pro silnice v hornině tř. 3 za lepivost</t>
  </si>
  <si>
    <t>321236640</t>
  </si>
  <si>
    <t>lepivost 50%</t>
  </si>
  <si>
    <t>pol.122202202</t>
  </si>
  <si>
    <t>280,0*0,5</t>
  </si>
  <si>
    <t>5</t>
  </si>
  <si>
    <t>122302202</t>
  </si>
  <si>
    <t>Odkopávky a prokopávky nezapažené pro silnice objemu do 1000 m3 v hornině tř. 4</t>
  </si>
  <si>
    <t>1146332844</t>
  </si>
  <si>
    <t>6</t>
  </si>
  <si>
    <t>122302209</t>
  </si>
  <si>
    <t>Příplatek k odkopávkám a prokopávkám pro silnice v hornině tř. 4 za lepivost</t>
  </si>
  <si>
    <t>1770889335</t>
  </si>
  <si>
    <t>pol.122302202</t>
  </si>
  <si>
    <t>7</t>
  </si>
  <si>
    <t>132101101</t>
  </si>
  <si>
    <t>Hloubení rýh šířky do 600 mm v hornině tř. 1 a 2 objemu do 100 m3</t>
  </si>
  <si>
    <t>658248171</t>
  </si>
  <si>
    <t xml:space="preserve">dle TZ </t>
  </si>
  <si>
    <t>rýha pro trativody</t>
  </si>
  <si>
    <t>0,6*0,4*70,0*0,2+0,14</t>
  </si>
  <si>
    <t>8</t>
  </si>
  <si>
    <t>132201101</t>
  </si>
  <si>
    <t>Hloubení rýh š do 600 mm v hornině tř. 3 objemu do 100 m3</t>
  </si>
  <si>
    <t>-1194014023</t>
  </si>
  <si>
    <t>rýha pro drenáž</t>
  </si>
  <si>
    <t>0,6*0,4*70,0*0,4+0,28</t>
  </si>
  <si>
    <t>9</t>
  </si>
  <si>
    <t>132201109</t>
  </si>
  <si>
    <t>Příplatek za lepivost k hloubení rýh š do 600 mm v hornině tř. 3</t>
  </si>
  <si>
    <t>2126270463</t>
  </si>
  <si>
    <t>pol.132201101</t>
  </si>
  <si>
    <t>7,0*0,5</t>
  </si>
  <si>
    <t>10</t>
  </si>
  <si>
    <t>132301101</t>
  </si>
  <si>
    <t>Hloubení rýh š do 600 mm v hornině tř. 4 objemu do 100 m3</t>
  </si>
  <si>
    <t>-776039740</t>
  </si>
  <si>
    <t>11</t>
  </si>
  <si>
    <t>132301109</t>
  </si>
  <si>
    <t>Příplatek za lepivost k hloubení rýh š do 600 mm v hornině tř. 4</t>
  </si>
  <si>
    <t>1446623018</t>
  </si>
  <si>
    <t>pol.132301101</t>
  </si>
  <si>
    <t>12</t>
  </si>
  <si>
    <t>132101202</t>
  </si>
  <si>
    <t>Hloubení rýh š do 2000 mm v hornině tř. 1 a 2 objemu do 1000 m3</t>
  </si>
  <si>
    <t>-952458848</t>
  </si>
  <si>
    <t>rýhy pro odvodnění vpustí</t>
  </si>
  <si>
    <t>prům.hl. 1,4 m - trubky PP DN150+ DN200 - dle specifikace prací v technické zprávě</t>
  </si>
  <si>
    <t>1,4*0,8*(62,0+22,0)*0,2</t>
  </si>
  <si>
    <t>pro uliční vpustě</t>
  </si>
  <si>
    <t>0,8*0,8*0,6*7*0,2</t>
  </si>
  <si>
    <t>pro spojné šachty - přípojky</t>
  </si>
  <si>
    <t>1,0*1,0*1,4*2*0,2</t>
  </si>
  <si>
    <t>pro novou šachtu  - napojení na stoku</t>
  </si>
  <si>
    <t>1,5*1,5*2,5*1*0,2</t>
  </si>
  <si>
    <t>0,961</t>
  </si>
  <si>
    <t>Součet</t>
  </si>
  <si>
    <t>13</t>
  </si>
  <si>
    <t>132201202</t>
  </si>
  <si>
    <t>Hloubení rýh š do 2000 mm v hornině tř. 3 objemu do 1000 m3</t>
  </si>
  <si>
    <t>1413712001</t>
  </si>
  <si>
    <t>1,4*0,8*(62,0+22,0)*0,4</t>
  </si>
  <si>
    <t>0,8*0,8*0,6*7*0,4</t>
  </si>
  <si>
    <t>1,0*1,0*1,4*2*0,4</t>
  </si>
  <si>
    <t>1,5*1,5*2,5*1*0,4</t>
  </si>
  <si>
    <t>1,923</t>
  </si>
  <si>
    <t>14</t>
  </si>
  <si>
    <t>132201209</t>
  </si>
  <si>
    <t>Příplatek za lepivost k hloubení rýh š do 2000 mm v hornině tř. 3</t>
  </si>
  <si>
    <t>-1455543687</t>
  </si>
  <si>
    <t>44,0*0,5</t>
  </si>
  <si>
    <t>132301202</t>
  </si>
  <si>
    <t>Hloubení rýh š do 2000 mm v hornině tř. 4 objemu do 1000 m3</t>
  </si>
  <si>
    <t>-1136582762</t>
  </si>
  <si>
    <t>16</t>
  </si>
  <si>
    <t>132301209</t>
  </si>
  <si>
    <t>Příplatek za lepivost k hloubení rýh š do 2000 mm v hornině tř. 4</t>
  </si>
  <si>
    <t>2121356227</t>
  </si>
  <si>
    <t>17</t>
  </si>
  <si>
    <t>130001101</t>
  </si>
  <si>
    <t>Příplatek za ztížení vykopávky v blízkosti podzemního vedení</t>
  </si>
  <si>
    <t>161126479</t>
  </si>
  <si>
    <t>18</t>
  </si>
  <si>
    <t>151101101</t>
  </si>
  <si>
    <t>Zřízení příložného pažení a rozepření stěn rýh hl do 2 m</t>
  </si>
  <si>
    <t>m2</t>
  </si>
  <si>
    <t>-435478522</t>
  </si>
  <si>
    <t xml:space="preserve">prům.hl. 1,4 m </t>
  </si>
  <si>
    <t>dle specifikace prací v technické zprávě</t>
  </si>
  <si>
    <t>84,0*1,4*2*1,1+0,28</t>
  </si>
  <si>
    <t>19</t>
  </si>
  <si>
    <t>151101111</t>
  </si>
  <si>
    <t>Odstranění příložného pažení a rozepření stěn rýh hl do 2 m</t>
  </si>
  <si>
    <t>1788190683</t>
  </si>
  <si>
    <t>20</t>
  </si>
  <si>
    <t>161101101</t>
  </si>
  <si>
    <t>Svislé přemístění výkopku z horniny tř. 1 až 4 hl výkopu do 2,5 m</t>
  </si>
  <si>
    <t>1946483184</t>
  </si>
  <si>
    <t>výkop dle pol.132101202+132201202+132301202</t>
  </si>
  <si>
    <t>22,0+44,0+44,0</t>
  </si>
  <si>
    <t>175151101</t>
  </si>
  <si>
    <t>Obsypání potrubí strojně sypaninou bez prohození, uloženou do 3 m</t>
  </si>
  <si>
    <t>-48250182</t>
  </si>
  <si>
    <t>přípojka DK z trub PP DN 150 mm</t>
  </si>
  <si>
    <t>0,9*(0,15+0,3)*22,0+0,09</t>
  </si>
  <si>
    <t>přípojka DK z trub PP DN 200 mm</t>
  </si>
  <si>
    <t>0,9*(0,2+0,3)*62,0+0,1</t>
  </si>
  <si>
    <t>Mezisoučet A</t>
  </si>
  <si>
    <t>méně potrubí</t>
  </si>
  <si>
    <t>-3,14*0,08*0,08*22,0</t>
  </si>
  <si>
    <t>-3,14*0,1*0,1*62,0</t>
  </si>
  <si>
    <t>0,389</t>
  </si>
  <si>
    <t>22</t>
  </si>
  <si>
    <t>M</t>
  </si>
  <si>
    <t>58331340</t>
  </si>
  <si>
    <t>kamenivo těžené drobné frakce 0/4</t>
  </si>
  <si>
    <t>t</t>
  </si>
  <si>
    <t>-1993086911</t>
  </si>
  <si>
    <t>hutnění 10%, ztratné 1%</t>
  </si>
  <si>
    <t>dodávka, doprava písku k pol.175151101</t>
  </si>
  <si>
    <t>35,0*1,8*1,11+0,07</t>
  </si>
  <si>
    <t>23</t>
  </si>
  <si>
    <t>174101101</t>
  </si>
  <si>
    <t>Zásyp jam, šachet rýh nebo kolem objektů sypaninou se zhutněním</t>
  </si>
  <si>
    <t>-2101601214</t>
  </si>
  <si>
    <t>hutněný zásyp rýh - štěrkodrtí</t>
  </si>
  <si>
    <t>méně trubky PP DN 150 + DN 200 s  obsypem</t>
  </si>
  <si>
    <t>dle pol.175151101 mezisoučet A</t>
  </si>
  <si>
    <t>-37,0</t>
  </si>
  <si>
    <t>méně lože dle pol.451572111</t>
  </si>
  <si>
    <t>-11,5</t>
  </si>
  <si>
    <t>24</t>
  </si>
  <si>
    <t>58344171</t>
  </si>
  <si>
    <t>štěrkodrť frakce 0/32</t>
  </si>
  <si>
    <t>-1545531152</t>
  </si>
  <si>
    <t>ztratné 1%, hutnění 10%</t>
  </si>
  <si>
    <t>k pol.174101101</t>
  </si>
  <si>
    <t>61,5*1,8*1,11+0,003</t>
  </si>
  <si>
    <t>25</t>
  </si>
  <si>
    <t>162201102</t>
  </si>
  <si>
    <t>Vodorovné přemístění do 50 m výkopku/sypaniny z horniny tř. 1 až 4</t>
  </si>
  <si>
    <t>238196079</t>
  </si>
  <si>
    <t>přesun sypkých hmot po staveništi</t>
  </si>
  <si>
    <t>písek pro obsyp potrubí - pol.175151101</t>
  </si>
  <si>
    <t>35,0</t>
  </si>
  <si>
    <t>štěrkodrť pro zásyp rýh - 174101101</t>
  </si>
  <si>
    <t>51,5</t>
  </si>
  <si>
    <t>písek nebo štěrkopísek pro lože potrubí</t>
  </si>
  <si>
    <t>pol.451573111</t>
  </si>
  <si>
    <t>11,5</t>
  </si>
  <si>
    <t>zpevněné plochy</t>
  </si>
  <si>
    <t>50% z pol.564861111 (vozovka)</t>
  </si>
  <si>
    <t>1134,0*0,2*0,5</t>
  </si>
  <si>
    <t>50% z pol.564952111 (vozovka)</t>
  </si>
  <si>
    <t>1094,0*0,15*0,5</t>
  </si>
  <si>
    <t>pol.564851111a+564861111b (vjezd)</t>
  </si>
  <si>
    <t>85,0*0,15+103,0*0,2</t>
  </si>
  <si>
    <t>pol.564851111b (chodníky)</t>
  </si>
  <si>
    <t>1076,0*0,15</t>
  </si>
  <si>
    <t>pol.564851111+564952111 (parkoviště)</t>
  </si>
  <si>
    <t>506,0*0,15+478,0*0,15</t>
  </si>
  <si>
    <t>26</t>
  </si>
  <si>
    <t>162301101</t>
  </si>
  <si>
    <t>Vodorovné přemístění do 500 m výkopku/sypaniny z horniny tř. 1 až 4</t>
  </si>
  <si>
    <t>-691003106</t>
  </si>
  <si>
    <t>ornice z meziskládky ke zpětnému rozprostření</t>
  </si>
  <si>
    <t>156,0</t>
  </si>
  <si>
    <t>27</t>
  </si>
  <si>
    <t>162701105</t>
  </si>
  <si>
    <t>Vodorovné přemístění do 10000 m výkopku/sypaniny z horniny tř. 1 až 4</t>
  </si>
  <si>
    <t>989865340</t>
  </si>
  <si>
    <t>vykopaná zemina na skládku</t>
  </si>
  <si>
    <t>odkopávky - pol.122102202+122202202+122302202</t>
  </si>
  <si>
    <t>140,0+280,0+280,0</t>
  </si>
  <si>
    <t>výkop dle pol.132101101+132201101+132301101</t>
  </si>
  <si>
    <t>3,5*7,0+7,0</t>
  </si>
  <si>
    <t>výkop dle po.460150512+460150513+460150514</t>
  </si>
  <si>
    <t>(20,8+41,6+41,6)*0,6*0,6</t>
  </si>
  <si>
    <t>výkop dle pol.460202622+460202623+460202623</t>
  </si>
  <si>
    <t>(17,2+34,4+34,4)*0,6*0,6</t>
  </si>
  <si>
    <t>0,1</t>
  </si>
  <si>
    <t>28</t>
  </si>
  <si>
    <t>171201201</t>
  </si>
  <si>
    <t>Uložení sypaniny na skládky</t>
  </si>
  <si>
    <t>-921601034</t>
  </si>
  <si>
    <t xml:space="preserve">dle pol.162701105 </t>
  </si>
  <si>
    <t>910,0</t>
  </si>
  <si>
    <t>29</t>
  </si>
  <si>
    <t>17120121R</t>
  </si>
  <si>
    <t>Poplatek za uložení stavebního odpadu - zeminy a kameniva na skládce</t>
  </si>
  <si>
    <t>1816294286</t>
  </si>
  <si>
    <t>910,0*1,5</t>
  </si>
  <si>
    <t>30</t>
  </si>
  <si>
    <t>181951101</t>
  </si>
  <si>
    <t>Úprava pláně v hornině tř. 1 až 4 bez zhutnění</t>
  </si>
  <si>
    <t>376414360</t>
  </si>
  <si>
    <t>zatravněné plochy - dle specifikace v TZ</t>
  </si>
  <si>
    <t>1470,0</t>
  </si>
  <si>
    <t>31</t>
  </si>
  <si>
    <t>181951102</t>
  </si>
  <si>
    <t>Úprava pláně v hornině tř. 1 až 4 se zhutněním</t>
  </si>
  <si>
    <t>1841825067</t>
  </si>
  <si>
    <t>pláň zpevněných ploch - hodnota a doplňující údaje v TZ a PD</t>
  </si>
  <si>
    <t>parkoviště</t>
  </si>
  <si>
    <t>506,0</t>
  </si>
  <si>
    <t>komunikace</t>
  </si>
  <si>
    <t>1134,0</t>
  </si>
  <si>
    <t xml:space="preserve">chodníky </t>
  </si>
  <si>
    <t>1076,0</t>
  </si>
  <si>
    <t>vjezd</t>
  </si>
  <si>
    <t>103,0</t>
  </si>
  <si>
    <t>32</t>
  </si>
  <si>
    <t>181301111</t>
  </si>
  <si>
    <t>Rozprostření ornice tl vrstvy do 100 mm pl přes 500 m2 v rovině nebo ve svahu do 1:5</t>
  </si>
  <si>
    <t>505787238</t>
  </si>
  <si>
    <t>dle specifikace v TZ -  ornice z mezideponie</t>
  </si>
  <si>
    <t>33</t>
  </si>
  <si>
    <t>181451131</t>
  </si>
  <si>
    <t>Založení parkového trávníku výsevem plochy přes 1000 m2 v rovině a ve svahu do 1:5</t>
  </si>
  <si>
    <t>-652439802</t>
  </si>
  <si>
    <t>dle specifikace v TZ</t>
  </si>
  <si>
    <t>34</t>
  </si>
  <si>
    <t>005724100</t>
  </si>
  <si>
    <t>osivo směs travní parková</t>
  </si>
  <si>
    <t>kg</t>
  </si>
  <si>
    <t>-964590357</t>
  </si>
  <si>
    <t>dodávka, doprava k pol.181411131, ztratné 3%</t>
  </si>
  <si>
    <t>množství dle ceníkové přílohy</t>
  </si>
  <si>
    <t>1470,0*0,015*1,03+0,288</t>
  </si>
  <si>
    <t>35</t>
  </si>
  <si>
    <t>185804215</t>
  </si>
  <si>
    <t>Vypletí záhonu trávníku po výsevu s naložením a odvozem odpadu do 20 km v rovině a svahu do 1:5</t>
  </si>
  <si>
    <t>1616375853</t>
  </si>
  <si>
    <t>36</t>
  </si>
  <si>
    <t>185804312</t>
  </si>
  <si>
    <t>Zalití rostlin vodou plocha přes 20 m2</t>
  </si>
  <si>
    <t>1412493304</t>
  </si>
  <si>
    <t>pol.181411131</t>
  </si>
  <si>
    <t>1470,0*10*0,001</t>
  </si>
  <si>
    <t>37</t>
  </si>
  <si>
    <t>185851121</t>
  </si>
  <si>
    <t>Dovoz vody pro zálivku rostlin za vzdálenost do 1000 m</t>
  </si>
  <si>
    <t>-1255085424</t>
  </si>
  <si>
    <t>38</t>
  </si>
  <si>
    <t>184818234</t>
  </si>
  <si>
    <t>Ochrana kmene průměru přes 700 do 900 mm bedněním výšky do 2 m</t>
  </si>
  <si>
    <t>kus</t>
  </si>
  <si>
    <t>-1963542312</t>
  </si>
  <si>
    <t>39</t>
  </si>
  <si>
    <t>112151356</t>
  </si>
  <si>
    <t>Kácení stromu s postupným spouštěním koruny a kmene D do 0,7 m</t>
  </si>
  <si>
    <t>-68689744</t>
  </si>
  <si>
    <t>16,0</t>
  </si>
  <si>
    <t>40</t>
  </si>
  <si>
    <t>112201116</t>
  </si>
  <si>
    <t>Odstranění pařezů D do 0,7 m v rovině a svahu 1:5 s odklizením do 20 m a zasypáním jámy</t>
  </si>
  <si>
    <t>650915170</t>
  </si>
  <si>
    <t>41</t>
  </si>
  <si>
    <t>162301403</t>
  </si>
  <si>
    <t>Vodorovné přemístění větví stromů listnatých do 5 km D kmene do 700 mm</t>
  </si>
  <si>
    <t>844174001</t>
  </si>
  <si>
    <t>42</t>
  </si>
  <si>
    <t>162301413</t>
  </si>
  <si>
    <t>Vodorovné přemístění kmenů stromů listnatých do 5 km D kmene do 700 mm</t>
  </si>
  <si>
    <t>1541192699</t>
  </si>
  <si>
    <t>43</t>
  </si>
  <si>
    <t>162301423</t>
  </si>
  <si>
    <t>Vodorovné přemístění pařezů do 5 km D do 700 mm</t>
  </si>
  <si>
    <t>364986378</t>
  </si>
  <si>
    <t>44</t>
  </si>
  <si>
    <t>162301903</t>
  </si>
  <si>
    <t>Příplatek k vodorovnému přemístění větví stromů listnatých D kmene do 700 mm ZKD 5 km</t>
  </si>
  <si>
    <t>-880788446</t>
  </si>
  <si>
    <t>45</t>
  </si>
  <si>
    <t>162301913</t>
  </si>
  <si>
    <t>Příplatek k vodorovnému přemístění kmenů stromů listnatých D kmene do 700 mm ZKD 5 km</t>
  </si>
  <si>
    <t>245437576</t>
  </si>
  <si>
    <t>46</t>
  </si>
  <si>
    <t>162301923</t>
  </si>
  <si>
    <t>Příplatek k vodorovnému přemístění pařezů D 700 mm ZKD 5 km</t>
  </si>
  <si>
    <t>1465676505</t>
  </si>
  <si>
    <t>47</t>
  </si>
  <si>
    <t>11100010R</t>
  </si>
  <si>
    <t>Uložení na skládku a poplatek za skládku rostlého dřeva</t>
  </si>
  <si>
    <t>1466887318</t>
  </si>
  <si>
    <t>cca 4m3/1 strom</t>
  </si>
  <si>
    <t>4*16</t>
  </si>
  <si>
    <t>Zemní práce - přípravné a přidružené práce</t>
  </si>
  <si>
    <t>48</t>
  </si>
  <si>
    <t>113154113</t>
  </si>
  <si>
    <t>Frézování živičného krytu tl 50 mm pruh š 0,5 m pl do 500 m2 bez překážek v trase</t>
  </si>
  <si>
    <t>644071743</t>
  </si>
  <si>
    <t xml:space="preserve">dle specifikace v TZ - napojení </t>
  </si>
  <si>
    <t>12,0</t>
  </si>
  <si>
    <t>49</t>
  </si>
  <si>
    <t>113107171</t>
  </si>
  <si>
    <t>Odstranění podkladu z betonu prostého tl 150 mm strojně pl přes 50 do 200 m2</t>
  </si>
  <si>
    <t>174773928</t>
  </si>
  <si>
    <t>dle specifikace v TZ - stávající bet.kryt tl.12 cm</t>
  </si>
  <si>
    <t>87,0</t>
  </si>
  <si>
    <t>50</t>
  </si>
  <si>
    <t>113107242</t>
  </si>
  <si>
    <t>Odstranění podkladu živičného tl 100 mm strojně pl přes 200 m2</t>
  </si>
  <si>
    <t>-1337464614</t>
  </si>
  <si>
    <t>dle specifikace v TZ - živičný kryt tl. 7 cm</t>
  </si>
  <si>
    <t>545,0</t>
  </si>
  <si>
    <t>51</t>
  </si>
  <si>
    <t>113107243</t>
  </si>
  <si>
    <t>Odstranění podkladu živičného tl 150 mm strojně pl přes 200 m2</t>
  </si>
  <si>
    <t>830354260</t>
  </si>
  <si>
    <t>dle specifikace v TZ - živičný kryt tl. 12 cm</t>
  </si>
  <si>
    <t>2058,0</t>
  </si>
  <si>
    <t>52</t>
  </si>
  <si>
    <t>113107223</t>
  </si>
  <si>
    <t>Odstranění podkladu z kameniva drceného tl 300 mm strojně pl přes 200 m2</t>
  </si>
  <si>
    <t>921037638</t>
  </si>
  <si>
    <t>dle specifikace v TZ - podkladní vrstvy štěrkové nestmelené prům. tl. 250 cm</t>
  </si>
  <si>
    <t>2690,0</t>
  </si>
  <si>
    <t>53</t>
  </si>
  <si>
    <t>113202111</t>
  </si>
  <si>
    <t>Vytrhání obrub krajníků obrubníků stojatých</t>
  </si>
  <si>
    <t>m</t>
  </si>
  <si>
    <t>-1686078055</t>
  </si>
  <si>
    <t>dle specifikace prací v TZ</t>
  </si>
  <si>
    <t>silniční obrubníky</t>
  </si>
  <si>
    <t>521,0</t>
  </si>
  <si>
    <t>chodníkové obrubníky</t>
  </si>
  <si>
    <t>77,0</t>
  </si>
  <si>
    <t>Zakládání - úprava podloží a základové spáry, zlepšování vlastností hornin</t>
  </si>
  <si>
    <t>54</t>
  </si>
  <si>
    <t>212755215</t>
  </si>
  <si>
    <t>Trativody z drenážních trubek plastových flexibilních D 125 mm bez lože</t>
  </si>
  <si>
    <t>-1625776646</t>
  </si>
  <si>
    <t>55</t>
  </si>
  <si>
    <t>212572111</t>
  </si>
  <si>
    <t>Lože pro trativody ze štěrkopísku tříděného</t>
  </si>
  <si>
    <t>-1291285175</t>
  </si>
  <si>
    <t>tl. lože 50 mm</t>
  </si>
  <si>
    <t>0,05*0,4*70,0</t>
  </si>
  <si>
    <t>56</t>
  </si>
  <si>
    <t>211561111</t>
  </si>
  <si>
    <t>Výplň odvodňovacích žeber nebo trativodů kamenivem hrubým drceným frakce 4 až 16 mm</t>
  </si>
  <si>
    <t>1390757814</t>
  </si>
  <si>
    <t>(0,6-0,05)*0,4*70,0</t>
  </si>
  <si>
    <t>méně trubky</t>
  </si>
  <si>
    <t>-3,14*0,0625*0,0625*70,0</t>
  </si>
  <si>
    <t>0,459</t>
  </si>
  <si>
    <t>Vodorovné konstrukce</t>
  </si>
  <si>
    <t>57</t>
  </si>
  <si>
    <t>451572111</t>
  </si>
  <si>
    <t>Lože pod potrubí otevřený výkop z kameniva drobného těženého</t>
  </si>
  <si>
    <t>365644254</t>
  </si>
  <si>
    <t>odvodnění vpustí</t>
  </si>
  <si>
    <t>potrubí PP DN 150 mm  DN 200 mm</t>
  </si>
  <si>
    <t>0,9*0,15*(62,0+22,0)+0,16</t>
  </si>
  <si>
    <t>Komunikace pozemní</t>
  </si>
  <si>
    <t>5.01</t>
  </si>
  <si>
    <t>Konstrukce vozovky - obytná zóna</t>
  </si>
  <si>
    <t>58</t>
  </si>
  <si>
    <t>596212213</t>
  </si>
  <si>
    <t>Kladení zámkové dlažby pozemních komunikací tl 80 mm skupiny A pl přes 300 m2</t>
  </si>
  <si>
    <t>-975555135</t>
  </si>
  <si>
    <t>dle specifikace v TZ -tl.lože do 50 mm</t>
  </si>
  <si>
    <t>1094,0-7,8</t>
  </si>
  <si>
    <t>reliéfní dlažba v kontrastní barvě</t>
  </si>
  <si>
    <t>7,8</t>
  </si>
  <si>
    <t>Mezisoučet B</t>
  </si>
  <si>
    <t>59</t>
  </si>
  <si>
    <t>59245021R</t>
  </si>
  <si>
    <t>dlažba betonová tvarově jednoduchá tl. 80mm přírodní</t>
  </si>
  <si>
    <t>2134522135</t>
  </si>
  <si>
    <t>dodávka, doprava k pol.596212213 mezisoučet A, ztratné 1%</t>
  </si>
  <si>
    <t>1086,2*1,01+0,938</t>
  </si>
  <si>
    <t>60</t>
  </si>
  <si>
    <t>59245226</t>
  </si>
  <si>
    <t>dlažba tvar obdélník betonová pro nevidomé 200x100x80mm barevná</t>
  </si>
  <si>
    <t>-102270794</t>
  </si>
  <si>
    <t>kontrastní barva k okolní dlažbě</t>
  </si>
  <si>
    <t>dodávka, doprava k pol.596212213 mezisoučet B, ztratné 3%</t>
  </si>
  <si>
    <t>7,8*1,03+0,966</t>
  </si>
  <si>
    <t>61</t>
  </si>
  <si>
    <t>564952111</t>
  </si>
  <si>
    <t>Podklad z mechanicky zpevněného kameniva MZK tl 150 mm</t>
  </si>
  <si>
    <t>-1419390691</t>
  </si>
  <si>
    <t>62</t>
  </si>
  <si>
    <t>564861111</t>
  </si>
  <si>
    <t>Podklad ze štěrkodrtě ŠD tl 200 mm</t>
  </si>
  <si>
    <t>586734955</t>
  </si>
  <si>
    <t>1094,0</t>
  </si>
  <si>
    <t>pod obrubníky</t>
  </si>
  <si>
    <t>0,25*160,0</t>
  </si>
  <si>
    <t>5.02</t>
  </si>
  <si>
    <t>Konstrukce parkoviště</t>
  </si>
  <si>
    <t>63</t>
  </si>
  <si>
    <t>596412213</t>
  </si>
  <si>
    <t>Kladení dlažby z vegetačních tvárnic pozemních komunikací tl 80 mm přes 300 m2</t>
  </si>
  <si>
    <t>616611605</t>
  </si>
  <si>
    <t>478,0-25,2</t>
  </si>
  <si>
    <t>barevná dlažba - červená</t>
  </si>
  <si>
    <t>25,2</t>
  </si>
  <si>
    <t>64</t>
  </si>
  <si>
    <t>59245020R</t>
  </si>
  <si>
    <t>vegetační betonová dležba tl. 80 mm s distančními nálisky, vymezující spáry o šířce 30 mm umožňující vsakování vody, z betonu pro prostředí XF4, barva přírodní</t>
  </si>
  <si>
    <t>-1973462938</t>
  </si>
  <si>
    <t>452,8*1,01+0,672</t>
  </si>
  <si>
    <t>65</t>
  </si>
  <si>
    <t>59245005R</t>
  </si>
  <si>
    <t>vegetační betonová dležba tl. 80 mm s distančními nálisky, vymezující spáry o šířce 30 mm umožňující vsakování vody, z betonu pro prostředí XF4, barva červená</t>
  </si>
  <si>
    <t>-262791484</t>
  </si>
  <si>
    <t>kontrasrní barva (červená) k okoloní dlažbě</t>
  </si>
  <si>
    <t>pro VDZ parkovacích stání</t>
  </si>
  <si>
    <t>25,2*1,03+0,044</t>
  </si>
  <si>
    <t>66</t>
  </si>
  <si>
    <t>213141111</t>
  </si>
  <si>
    <t>Zřízení vrstvy z geotextilie v rovině nebo ve sklonu do 1:5 š do 3 m</t>
  </si>
  <si>
    <t>-819123742</t>
  </si>
  <si>
    <t>67</t>
  </si>
  <si>
    <t>22200010R</t>
  </si>
  <si>
    <t>netkaná sorpční textilie</t>
  </si>
  <si>
    <t>-1284161457</t>
  </si>
  <si>
    <t>(např. REO Fb nebo ORTL 14240)</t>
  </si>
  <si>
    <t>dodávka, doprava k pol.213141111, ztratné 10%</t>
  </si>
  <si>
    <t>478,0*1,1+0,2</t>
  </si>
  <si>
    <t>68</t>
  </si>
  <si>
    <t>-1265728598</t>
  </si>
  <si>
    <t>69</t>
  </si>
  <si>
    <t>564851111</t>
  </si>
  <si>
    <t>Podklad ze štěrkodrtě ŠD tl 150 mm</t>
  </si>
  <si>
    <t>-1232525471</t>
  </si>
  <si>
    <t>478,0</t>
  </si>
  <si>
    <t>0,25*110,0+0,5</t>
  </si>
  <si>
    <t>5.03</t>
  </si>
  <si>
    <t>Konstrukce vozovky - vjezd z Masarykovy ulice</t>
  </si>
  <si>
    <t>70</t>
  </si>
  <si>
    <t>577134121</t>
  </si>
  <si>
    <t>Asfaltový beton vrstva obrusná ACO 11 (ABS) tř. I tl 40 mm š přes 3 m z nemodifikovaného asfaltu</t>
  </si>
  <si>
    <t>-829391633</t>
  </si>
  <si>
    <t>71</t>
  </si>
  <si>
    <t>573231108</t>
  </si>
  <si>
    <t>Postřik živičný spojovací ze silniční emulze v množství 0,50 kg/m2</t>
  </si>
  <si>
    <t>1201251498</t>
  </si>
  <si>
    <t>72</t>
  </si>
  <si>
    <t>565135121</t>
  </si>
  <si>
    <t>Asfaltový beton vrstva podkladní ACP 16+ (obalované kamenivo OKS) tl 50 mm š přes 3 m</t>
  </si>
  <si>
    <t>721175780</t>
  </si>
  <si>
    <t>73</t>
  </si>
  <si>
    <t>573111113</t>
  </si>
  <si>
    <t>Postřik živičný infiltrační s posypem z asfaltu množství 1,5 kg/m2</t>
  </si>
  <si>
    <t>-754837829</t>
  </si>
  <si>
    <t>74</t>
  </si>
  <si>
    <t>564851111a</t>
  </si>
  <si>
    <t>Podklad ze štěrkodrtě ŠDa tl 150 mm</t>
  </si>
  <si>
    <t>1057838560</t>
  </si>
  <si>
    <t>75</t>
  </si>
  <si>
    <t>564861111b</t>
  </si>
  <si>
    <t>Podklad ze štěrkodrtě ŠDb tl 200 mm</t>
  </si>
  <si>
    <t>1095053059</t>
  </si>
  <si>
    <t>85,0</t>
  </si>
  <si>
    <t>0,35*50,0+0,5</t>
  </si>
  <si>
    <t>5.04</t>
  </si>
  <si>
    <t>Konstrukce nepojížděných dlážděných ploch - chodníky</t>
  </si>
  <si>
    <t>76</t>
  </si>
  <si>
    <t>596211113</t>
  </si>
  <si>
    <t>Kladení zámkové dlažby komunikací pro pěší tl 60 mm skupiny A pl přes 300 m2</t>
  </si>
  <si>
    <t>-651810332</t>
  </si>
  <si>
    <t>betonová dlažvá chodníků</t>
  </si>
  <si>
    <t>1162,0-11,6</t>
  </si>
  <si>
    <t>reliéfní dlažba v kontrasní barvě</t>
  </si>
  <si>
    <t>11,6</t>
  </si>
  <si>
    <t>77</t>
  </si>
  <si>
    <t>59245018</t>
  </si>
  <si>
    <t>dlažba skladebná betonová tl.60mm přírodní</t>
  </si>
  <si>
    <t>1507743461</t>
  </si>
  <si>
    <t>bližší specifikace v TZ a PD</t>
  </si>
  <si>
    <t>dodávka, doprava k pol.596211113 mezisoučet A, ztratné 1%</t>
  </si>
  <si>
    <t>1150,4*1,01+0,096</t>
  </si>
  <si>
    <t>78</t>
  </si>
  <si>
    <t>59245006</t>
  </si>
  <si>
    <t>dlažba skladebná betonová pro nevidomé 200x100x60mm barevná</t>
  </si>
  <si>
    <t>-1325901549</t>
  </si>
  <si>
    <t xml:space="preserve">kontrastní barva k okolní ploše </t>
  </si>
  <si>
    <t>dodávka, doprava k pol.596211113 mezisoučet B, ztratné 3%</t>
  </si>
  <si>
    <t>11,6*1,03+0,052</t>
  </si>
  <si>
    <t>79</t>
  </si>
  <si>
    <t>564851111b</t>
  </si>
  <si>
    <t>Podklad ze štěrkodrtě ŠDb tl 150 mm</t>
  </si>
  <si>
    <t>-507562652</t>
  </si>
  <si>
    <t>5.05</t>
  </si>
  <si>
    <t>Sanace zemní pláně</t>
  </si>
  <si>
    <t>80</t>
  </si>
  <si>
    <t>737399757</t>
  </si>
  <si>
    <t>sanace zemní pláně - předpoklad 60% zpevněné plochy</t>
  </si>
  <si>
    <t>tl.150-250 mm, průměrná tl.200 mm</t>
  </si>
  <si>
    <t>vozovka - vjezd</t>
  </si>
  <si>
    <t>85,0*0,6</t>
  </si>
  <si>
    <t>vozovka - obytná zóna</t>
  </si>
  <si>
    <t>1094,0*0,6</t>
  </si>
  <si>
    <t>parkování</t>
  </si>
  <si>
    <t>478,0*0,6</t>
  </si>
  <si>
    <t>nepojížděné plochy</t>
  </si>
  <si>
    <t>sanace + vyrovnání</t>
  </si>
  <si>
    <t>1076,0*0,6</t>
  </si>
  <si>
    <t>0,2</t>
  </si>
  <si>
    <t>Trubní vedení</t>
  </si>
  <si>
    <t>81</t>
  </si>
  <si>
    <t>871310320</t>
  </si>
  <si>
    <t>Montáž kanalizačního potrubí hladkého plnostěnného SN 12 z polypropylenu DN 150</t>
  </si>
  <si>
    <t>-1883159118</t>
  </si>
  <si>
    <t>přípojky DK</t>
  </si>
  <si>
    <t>bližší specifikace prací v technické zprávě a PD</t>
  </si>
  <si>
    <t>22,0</t>
  </si>
  <si>
    <t>82</t>
  </si>
  <si>
    <t>871350320</t>
  </si>
  <si>
    <t>Montáž kanalizačního potrubí hladkého plnostěnného SN 12 z polypropylenu DN 200</t>
  </si>
  <si>
    <t>-1719071414</t>
  </si>
  <si>
    <t>62,0</t>
  </si>
  <si>
    <t>83</t>
  </si>
  <si>
    <t>28617037</t>
  </si>
  <si>
    <t>trubka kanalizační PP plnostěnná třívrstvá DN 150x6000 mm SN 12</t>
  </si>
  <si>
    <t>-1183721695</t>
  </si>
  <si>
    <t>dodávka, doprava k pol871310320 - ztratné 1,5%</t>
  </si>
  <si>
    <t>22,0*1,015+0,67</t>
  </si>
  <si>
    <t>84</t>
  </si>
  <si>
    <t>28617038</t>
  </si>
  <si>
    <t>trubka kanalizační PP plnostěnná třívrstvá DN 200x6000 mm SN 12</t>
  </si>
  <si>
    <t>-31128829</t>
  </si>
  <si>
    <t>dodávka, doprava k pol871350320 - ztratné 1,5%</t>
  </si>
  <si>
    <t>62,0*1,015+0,07</t>
  </si>
  <si>
    <t>85</t>
  </si>
  <si>
    <t>87130010R</t>
  </si>
  <si>
    <t>Příplatek na tvarovky PP potrubí DN 150 - montáž, dodávka, doprava</t>
  </si>
  <si>
    <t>kpl</t>
  </si>
  <si>
    <t>1702389808</t>
  </si>
  <si>
    <t>86</t>
  </si>
  <si>
    <t>87130030R</t>
  </si>
  <si>
    <t>Příplatek na tvarovky PP potrubí DN 200 - montáž, dodávka, doprava</t>
  </si>
  <si>
    <t>780973597</t>
  </si>
  <si>
    <t>87</t>
  </si>
  <si>
    <t>87130040R</t>
  </si>
  <si>
    <t>Napojení PP potrubí DN 200 do stávající kanalizace - montáž, dodávka, doprava</t>
  </si>
  <si>
    <t>951846917</t>
  </si>
  <si>
    <t>napojení do stávající kan.šachty</t>
  </si>
  <si>
    <t>88</t>
  </si>
  <si>
    <t>895941111</t>
  </si>
  <si>
    <t>Zřízení vpusti kanalizační uliční z betonových dílců typ UV-50 normální</t>
  </si>
  <si>
    <t>-273041084</t>
  </si>
  <si>
    <t>7,0</t>
  </si>
  <si>
    <t>89</t>
  </si>
  <si>
    <t>28661680</t>
  </si>
  <si>
    <t>vpusť silniční se sifonem 425/150mm (vč. dna)</t>
  </si>
  <si>
    <t>-1526151971</t>
  </si>
  <si>
    <t>srovnatetlná položka pro vpusti v PD - kompletní dodání všech betonových prefa částí</t>
  </si>
  <si>
    <t>dodávka, doprava k pol.895941111</t>
  </si>
  <si>
    <t>90</t>
  </si>
  <si>
    <t>899204112</t>
  </si>
  <si>
    <t>Osazení mříží litinových včetně rámů a košů na bahno pro třídu zatížení D400, E600</t>
  </si>
  <si>
    <t>-1623616383</t>
  </si>
  <si>
    <t>pro uliční vpusti nové</t>
  </si>
  <si>
    <t>91</t>
  </si>
  <si>
    <t>28661938R</t>
  </si>
  <si>
    <t>mříž litinová probetonovou uliční vpust včetně rámu 40T</t>
  </si>
  <si>
    <t>536264090</t>
  </si>
  <si>
    <t>dodávka, doprava k pol.899204112</t>
  </si>
  <si>
    <t>92</t>
  </si>
  <si>
    <t>28614195</t>
  </si>
  <si>
    <t>koš sběrný (PE-HD) DN 300, výška 250mm pro kanalizační šachtu plastovou</t>
  </si>
  <si>
    <t>246448053</t>
  </si>
  <si>
    <t xml:space="preserve">srovnatetlná položka pro mříže s s sběrným košem pro  vpusti  v PD - bližší </t>
  </si>
  <si>
    <t>specifikace v TZ a PD</t>
  </si>
  <si>
    <t>93</t>
  </si>
  <si>
    <t>89920010R</t>
  </si>
  <si>
    <t>Odlučovací zařízení určené pro osazení do uliční vpustě (celntrický nástevec+filtr) - montáž, dodávka, doprava</t>
  </si>
  <si>
    <t>1524480479</t>
  </si>
  <si>
    <t>pro 6 ks UV (např. pureco envia CRC)</t>
  </si>
  <si>
    <t>6,0</t>
  </si>
  <si>
    <t>94</t>
  </si>
  <si>
    <t>894812206</t>
  </si>
  <si>
    <t>Revizní a čistící šachta z PP šachtové dno DN 425/200 průtočné 30°,60°,90°</t>
  </si>
  <si>
    <t>-1119223270</t>
  </si>
  <si>
    <t>revizní/spojná šachta PP DN 400 (min.)</t>
  </si>
  <si>
    <t>95</t>
  </si>
  <si>
    <t>894812207</t>
  </si>
  <si>
    <t>Revizní a čistící šachta z PP šachtové dno DN 425/200 s přítokem tvaru T</t>
  </si>
  <si>
    <t>1948465669</t>
  </si>
  <si>
    <t>96</t>
  </si>
  <si>
    <t>894812235</t>
  </si>
  <si>
    <t>Revizní a čistící šachta z PP DN 425 šachtová roura korugovaná s hrdlem světlé hloubky 3000 mm</t>
  </si>
  <si>
    <t>1223797985</t>
  </si>
  <si>
    <t>97</t>
  </si>
  <si>
    <t>894812249</t>
  </si>
  <si>
    <t>Příplatek k rourám revizní a čistící šachty z PP DN 425 za uříznutí šachtové roury</t>
  </si>
  <si>
    <t>-382381587</t>
  </si>
  <si>
    <t>98</t>
  </si>
  <si>
    <t>89481226R</t>
  </si>
  <si>
    <t>Revizní a čistící šachta z PP DN 425 poklop litinový plný  pro třídu zatížení D400</t>
  </si>
  <si>
    <t>1467450273</t>
  </si>
  <si>
    <t>99</t>
  </si>
  <si>
    <t>899331111</t>
  </si>
  <si>
    <t>Výšková úprava uličního vstupu nebo vpusti do 200 mm zvýšením poklopu</t>
  </si>
  <si>
    <t>-1961720524</t>
  </si>
  <si>
    <t>100</t>
  </si>
  <si>
    <t>899431111</t>
  </si>
  <si>
    <t>Výšková úprava uličního vstupu nebo vpusti do 200 mm zvýšením krycího hrnce, šoupěte nebo hydrantu</t>
  </si>
  <si>
    <t>-38650706</t>
  </si>
  <si>
    <t>šoupata</t>
  </si>
  <si>
    <t>hydranty</t>
  </si>
  <si>
    <t>101</t>
  </si>
  <si>
    <t>892352121</t>
  </si>
  <si>
    <t>Tlaková zkouška vzduchem potrubí DN 200 těsnícím vakem ucpávkovým</t>
  </si>
  <si>
    <t>úsek</t>
  </si>
  <si>
    <t>491593834</t>
  </si>
  <si>
    <t>102</t>
  </si>
  <si>
    <t>892312121</t>
  </si>
  <si>
    <t>Tlaková zkouška vzduchem potrubí DN 150 těsnícím vakem ucpávkovým</t>
  </si>
  <si>
    <t>1624963871</t>
  </si>
  <si>
    <t>103</t>
  </si>
  <si>
    <t>894411311</t>
  </si>
  <si>
    <t>Osazení betonových nebo železobetonových dílců pro šachty skruží rovných</t>
  </si>
  <si>
    <t>1613818581</t>
  </si>
  <si>
    <t xml:space="preserve">oprava stávající šachty (č.331 VaK) </t>
  </si>
  <si>
    <t>104</t>
  </si>
  <si>
    <t>59224160</t>
  </si>
  <si>
    <t>skruž kanalizační s ocelovými stupadly 100 x 25 x 12 cm</t>
  </si>
  <si>
    <t>1176482072</t>
  </si>
  <si>
    <t>dodávka, doprava k pol.894411311</t>
  </si>
  <si>
    <t>Poznámka :</t>
  </si>
  <si>
    <t>Rozměry prefa prvku pro opravu šachty budou upřesněny dle původních</t>
  </si>
  <si>
    <t>bouraných prvků.</t>
  </si>
  <si>
    <t>105</t>
  </si>
  <si>
    <t>894412411</t>
  </si>
  <si>
    <t>Osazení betonových nebo železobetonových dílců pro šachty skruží přechodových</t>
  </si>
  <si>
    <t>-1676403226</t>
  </si>
  <si>
    <t>106</t>
  </si>
  <si>
    <t>59224056</t>
  </si>
  <si>
    <t>kónus pro kanalizační šachty s kapsovým stupadlem 100/62,5 x 67 x 12 cm</t>
  </si>
  <si>
    <t>-199742120</t>
  </si>
  <si>
    <t>dodávka, doprava k pol.894412411</t>
  </si>
  <si>
    <t>107</t>
  </si>
  <si>
    <t>452112111</t>
  </si>
  <si>
    <t>Osazení betonových prstenců nebo rámů v do 100 mm</t>
  </si>
  <si>
    <t>825914162</t>
  </si>
  <si>
    <t>108</t>
  </si>
  <si>
    <t>59224185</t>
  </si>
  <si>
    <t>prstenec šachtový vyrovnávací betonový 625x120x60mm</t>
  </si>
  <si>
    <t>1955712719</t>
  </si>
  <si>
    <t>dodávka, doprava k pol.452112111</t>
  </si>
  <si>
    <t>109</t>
  </si>
  <si>
    <t>899104112</t>
  </si>
  <si>
    <t>Osazení poklopů litinových nebo ocelových včetně rámů pro třídu zatížení D400, E600</t>
  </si>
  <si>
    <t>-897621134</t>
  </si>
  <si>
    <t>rektifikované stávající šachty (výměna poklopů)</t>
  </si>
  <si>
    <t>oprava stávající šachty (č.331 VaK) - poklop bude nahrazen novým poklopem s rámem</t>
  </si>
  <si>
    <t>110</t>
  </si>
  <si>
    <t>28661935</t>
  </si>
  <si>
    <t>poklop šachtový litinový dno DN 600 pro třídu zatížení D400</t>
  </si>
  <si>
    <t>260359565</t>
  </si>
  <si>
    <t>včetně rámu</t>
  </si>
  <si>
    <t>dodávka, doprava k pol.899104112</t>
  </si>
  <si>
    <t>9,0</t>
  </si>
  <si>
    <t>111</t>
  </si>
  <si>
    <t>899401112</t>
  </si>
  <si>
    <t>Osazení poklopů litinových šoupátkových</t>
  </si>
  <si>
    <t>1764238243</t>
  </si>
  <si>
    <t>rektifikované šoupata (výměna poklopů)</t>
  </si>
  <si>
    <t>112</t>
  </si>
  <si>
    <t>42291352</t>
  </si>
  <si>
    <t>poklop litinový šoupátkový pro zemní soupravy osazení do terénu a do vozovky</t>
  </si>
  <si>
    <t>1516023328</t>
  </si>
  <si>
    <t>dodávka, doprava k pol.899401112</t>
  </si>
  <si>
    <t>113</t>
  </si>
  <si>
    <t>899401113</t>
  </si>
  <si>
    <t>Osazení poklopů litinových hydrantových</t>
  </si>
  <si>
    <t>168988974</t>
  </si>
  <si>
    <t>rektifikované hydranty (výměna poklopů)</t>
  </si>
  <si>
    <t>114</t>
  </si>
  <si>
    <t>42291452</t>
  </si>
  <si>
    <t>poklop litinový hydrantový DN 80</t>
  </si>
  <si>
    <t>395654294</t>
  </si>
  <si>
    <t>dodávka, doprava k pol.899401113</t>
  </si>
  <si>
    <t>115</t>
  </si>
  <si>
    <t>899722114</t>
  </si>
  <si>
    <t>Krytí potrubí z plastů výstražnou fólií z PVC 40 cm</t>
  </si>
  <si>
    <t>-1694380396</t>
  </si>
  <si>
    <t>trubka kanalizační PP DN 150</t>
  </si>
  <si>
    <t>trubka kanalizační PP DN 200</t>
  </si>
  <si>
    <t>116</t>
  </si>
  <si>
    <t>89970010R</t>
  </si>
  <si>
    <t>Kanalizační šachta z prefabrikovaných bet.prvků provedená na stávajícím kameninovém kanal. potrubí DN 300 mm včetně monolit.bet. dna a potřebných úprav (žlab, stupadla apod.),  šachta DN 120cm, hloubka cca 3,5 m - montáž, dodávka, doprava, přesun hmot</t>
  </si>
  <si>
    <t>-823681851</t>
  </si>
  <si>
    <t>Doplňující konstrukce a práce pozemních komunikací, letišť a ploch</t>
  </si>
  <si>
    <t>117</t>
  </si>
  <si>
    <t>916131213</t>
  </si>
  <si>
    <t>Osazení silničního obrubníku betonového stojatého s boční opěrou do lože z betonu prostého</t>
  </si>
  <si>
    <t>1579273694</t>
  </si>
  <si>
    <t>betonový silniční obrubník 1000/250/100 mm</t>
  </si>
  <si>
    <t>164,0</t>
  </si>
  <si>
    <t>silniční obrubník 1000/300/120-150</t>
  </si>
  <si>
    <t>439,0</t>
  </si>
  <si>
    <t>silniční obrubník 500/300/120-150 (pro poloměry 3-7 m)</t>
  </si>
  <si>
    <t>144,0</t>
  </si>
  <si>
    <t>Mezisoučet C</t>
  </si>
  <si>
    <t>silniční obrubník nájezdový 1000/150/150</t>
  </si>
  <si>
    <t>29,0</t>
  </si>
  <si>
    <t>Mezisoučet D</t>
  </si>
  <si>
    <t>obrubník rohový vnitřní</t>
  </si>
  <si>
    <t>Mezisoučet E</t>
  </si>
  <si>
    <t>obrubník přechodový pravý</t>
  </si>
  <si>
    <t>8,0</t>
  </si>
  <si>
    <t>Mezisoučet F</t>
  </si>
  <si>
    <t>obrubník přechodový levý</t>
  </si>
  <si>
    <t>Mezisoučet G</t>
  </si>
  <si>
    <t>obrubník 250/120-250 (poloměr 2m, vnější)</t>
  </si>
  <si>
    <t>Mezisoučet H</t>
  </si>
  <si>
    <t>obrubník 250/120-150 (poloměr 1 m, vnější)</t>
  </si>
  <si>
    <t>46,0</t>
  </si>
  <si>
    <t>Mezisoučet I</t>
  </si>
  <si>
    <t>obrubník 250/120-150 (poloměr 0,5 m, vnější)</t>
  </si>
  <si>
    <t>1,5</t>
  </si>
  <si>
    <t>Mezisoučet J</t>
  </si>
  <si>
    <t>118</t>
  </si>
  <si>
    <t>59217017</t>
  </si>
  <si>
    <t>obrubník betonový chodníkový 1000x100x250mm</t>
  </si>
  <si>
    <t>-1372287826</t>
  </si>
  <si>
    <t>dodávka, doprava k pol.916131213 mezisoučet A,  ztratné 1%</t>
  </si>
  <si>
    <t>164,0*1,01+0,36</t>
  </si>
  <si>
    <t>119</t>
  </si>
  <si>
    <t>59217034R</t>
  </si>
  <si>
    <t>obrubník betonový silniční 1000x120-150x300mm</t>
  </si>
  <si>
    <t>379885539</t>
  </si>
  <si>
    <t>dodávka, doprava k pol.916131213 mezisoučet B,  ztratné 1%</t>
  </si>
  <si>
    <t>439,0*1,01+0,61</t>
  </si>
  <si>
    <t>120</t>
  </si>
  <si>
    <t>59217020R</t>
  </si>
  <si>
    <t>obrubník betonový silniční 500x120-150x300mm</t>
  </si>
  <si>
    <t>1602673950</t>
  </si>
  <si>
    <t>dodávka, doprava k pol.916131213 mezisoučet C,  ztratné 1%</t>
  </si>
  <si>
    <t>144,0*1,01+0,56</t>
  </si>
  <si>
    <t>121</t>
  </si>
  <si>
    <t>59217029</t>
  </si>
  <si>
    <t>obrubník betonový silniční nájezdový 1000x150x150mm</t>
  </si>
  <si>
    <t>754021413</t>
  </si>
  <si>
    <t>dodávka, doprava k pol.916131213 mezisoučet D,  ztratné 1%</t>
  </si>
  <si>
    <t>29,0*1,01+0,71</t>
  </si>
  <si>
    <t>122</t>
  </si>
  <si>
    <t>59217001R</t>
  </si>
  <si>
    <t>obrubník silniční rohový - vnitřní</t>
  </si>
  <si>
    <t>323296425</t>
  </si>
  <si>
    <t>dodávka, doprava k pol.916131213 mezisoučet E,  ztratné 1%</t>
  </si>
  <si>
    <t>13,0*1,01</t>
  </si>
  <si>
    <t>123</t>
  </si>
  <si>
    <t>59217030a</t>
  </si>
  <si>
    <t>obrubník betonový silniční přechodový pravý</t>
  </si>
  <si>
    <t>-351351635</t>
  </si>
  <si>
    <t>dodávka, doprava k pol.916131213 mezisoučet F,  ztratné 1%</t>
  </si>
  <si>
    <t>8,0*1,01</t>
  </si>
  <si>
    <t>124</t>
  </si>
  <si>
    <t>59217030b</t>
  </si>
  <si>
    <t>obrubník betonový silniční přechodový levý</t>
  </si>
  <si>
    <t>-537733504</t>
  </si>
  <si>
    <t>dodávka, doprava k pol.916131213 mezisoučet G,  ztratné 1%</t>
  </si>
  <si>
    <t>125</t>
  </si>
  <si>
    <t>59224122R</t>
  </si>
  <si>
    <t>obrubník betonový silniční vnější oblý R 2,0   78x12-15x25 cm</t>
  </si>
  <si>
    <t>593577158</t>
  </si>
  <si>
    <t>dodávka, doprava k pol.916131213 mezisoučet H ,  ztratné 1%</t>
  </si>
  <si>
    <t>36,0*1,01+0,64</t>
  </si>
  <si>
    <t>126</t>
  </si>
  <si>
    <t>59224121R</t>
  </si>
  <si>
    <t>obrubník betonový silniční vnější oblý R 1,0   78x12-15x25 cm</t>
  </si>
  <si>
    <t>-1645297601</t>
  </si>
  <si>
    <t>dodávka, doprava k pol.916131213 mezisoučet I ,  ztratné 1%</t>
  </si>
  <si>
    <t>57,0*1,01+0,43</t>
  </si>
  <si>
    <t>127</t>
  </si>
  <si>
    <t>59224120R</t>
  </si>
  <si>
    <t>obrubník betonový silniční vnější oblý R 0,5   78x12-15x25 cm</t>
  </si>
  <si>
    <t>-386578454</t>
  </si>
  <si>
    <t>dodávka, doprava k pol.916131213 mezisoučet J ,  ztratné 1%</t>
  </si>
  <si>
    <t>2,0*1,01</t>
  </si>
  <si>
    <t>128</t>
  </si>
  <si>
    <t>916231213</t>
  </si>
  <si>
    <t>Osazení chodníkového obrubníku betonového stojatého s boční opěrou do lože z betonu prostého</t>
  </si>
  <si>
    <t>-2134703390</t>
  </si>
  <si>
    <t>betonový chodníkový obrubník  1000/250/80 mm</t>
  </si>
  <si>
    <t>705,0</t>
  </si>
  <si>
    <t>chodníkový obrubník obloukový vnější 250/80  R=0,5 m (12 ks)</t>
  </si>
  <si>
    <t>2,0</t>
  </si>
  <si>
    <t>chodníkový obrubník obloukový vnější 250/80  R=1,0 m (18 ks)</t>
  </si>
  <si>
    <t>15,0</t>
  </si>
  <si>
    <t>chodníkový obrubník obloukový vnější 250/80  R=2,0 m (32 ks)</t>
  </si>
  <si>
    <t>26,0</t>
  </si>
  <si>
    <t>129</t>
  </si>
  <si>
    <t>59217016</t>
  </si>
  <si>
    <t>obrubník betonový chodníkový 1000x80x250mm</t>
  </si>
  <si>
    <t>990809419</t>
  </si>
  <si>
    <t>dodávka, doprava k pol.916231213 mezisoučet A ztratné 1%</t>
  </si>
  <si>
    <t>705,0*1,01+0,95</t>
  </si>
  <si>
    <t>130</t>
  </si>
  <si>
    <t>5921010R</t>
  </si>
  <si>
    <t>obrubník betonový chodníkový obloukový vnější 250/80 délka 780 mm  R=0,5 m</t>
  </si>
  <si>
    <t>234028459</t>
  </si>
  <si>
    <t>dodávka, doprava k pol.916231213 mezisoučet B ztratné 1%</t>
  </si>
  <si>
    <t>2*1,01</t>
  </si>
  <si>
    <t>131</t>
  </si>
  <si>
    <t>5921020R</t>
  </si>
  <si>
    <t>obrubník betonový chodníkový obloukový vnější 250/80 délka 780 mm  R=1,0 m</t>
  </si>
  <si>
    <t>1784609920</t>
  </si>
  <si>
    <t>dodávka, doprava k pol.916231213 mezisoučet C   ztratné 1%</t>
  </si>
  <si>
    <t>18*1,01</t>
  </si>
  <si>
    <t>132</t>
  </si>
  <si>
    <t>5921030R</t>
  </si>
  <si>
    <t>obrubník betonový chodníkový obloukový vnější 250/80 délka 780 mm  R=2,0 m</t>
  </si>
  <si>
    <t>2072856986</t>
  </si>
  <si>
    <t>dodávka, doprava k pol.916231213 mezisoučet D   ztratné 1%</t>
  </si>
  <si>
    <t>32*1,01</t>
  </si>
  <si>
    <t>133</t>
  </si>
  <si>
    <t>914111111</t>
  </si>
  <si>
    <t>Montáž svislé dopravní značky do velikosti 1 m2 objímkami na sloupek nebo konzolu</t>
  </si>
  <si>
    <t>1019630055</t>
  </si>
  <si>
    <t>dle specifikace v TZ a PD</t>
  </si>
  <si>
    <t>značka B2</t>
  </si>
  <si>
    <t>značka C2b</t>
  </si>
  <si>
    <t>značka IP 11b</t>
  </si>
  <si>
    <t>značka E8d - úsek platnosti s hodnotou  ,,6 m"</t>
  </si>
  <si>
    <t>značka E8d - s údajem : ,,registrační značka"</t>
  </si>
  <si>
    <t>značka IP 12</t>
  </si>
  <si>
    <t>značka IP 4b</t>
  </si>
  <si>
    <t>značka IZ 5a</t>
  </si>
  <si>
    <t>134</t>
  </si>
  <si>
    <t>40445620</t>
  </si>
  <si>
    <t>zákazové, příkazové dopravní značky B1-B34, C1-15 700mm</t>
  </si>
  <si>
    <t>1494727412</t>
  </si>
  <si>
    <t>dodávka, doprava</t>
  </si>
  <si>
    <t>značka B2 - Zákaz vjezdu všech vozidel</t>
  </si>
  <si>
    <t>značka C2b - Přikázaný směr jízdy vpravo</t>
  </si>
  <si>
    <t>135</t>
  </si>
  <si>
    <t>40445625</t>
  </si>
  <si>
    <t>informativní značky provozní IP8, IP9, IP11-IP13 500x700mm</t>
  </si>
  <si>
    <t>2082023460</t>
  </si>
  <si>
    <t>136</t>
  </si>
  <si>
    <t>40445621</t>
  </si>
  <si>
    <t>informativní značky provozní IP1-IP3, IP4b-IP7, IP10a, b 500x500mm</t>
  </si>
  <si>
    <t>-1870895592</t>
  </si>
  <si>
    <t>137</t>
  </si>
  <si>
    <t>40445649</t>
  </si>
  <si>
    <t>dodatkové tabulky E3-E5, E8, E14-E16 500x150mm</t>
  </si>
  <si>
    <t>484168190</t>
  </si>
  <si>
    <t xml:space="preserve">dodávka, doprava </t>
  </si>
  <si>
    <t>138</t>
  </si>
  <si>
    <t>40445646</t>
  </si>
  <si>
    <t>informativní značky jiné do vel. 1750x1500mm</t>
  </si>
  <si>
    <t>1529932914</t>
  </si>
  <si>
    <t>dodávka,doprava</t>
  </si>
  <si>
    <t>značka IZ 5a - Obytná zóna</t>
  </si>
  <si>
    <t>139</t>
  </si>
  <si>
    <t>914511112</t>
  </si>
  <si>
    <t>Montáž sloupku dopravních značek délky do 3,5 m s betonovým základem a patkou</t>
  </si>
  <si>
    <t>1397987772</t>
  </si>
  <si>
    <t>pro značku B2</t>
  </si>
  <si>
    <t xml:space="preserve"> pro značku C2b</t>
  </si>
  <si>
    <t>pro značku IP 11b + značku E8d</t>
  </si>
  <si>
    <t>pro značku IP 12 + 1x dodatkovou tabulku s registrační značkou</t>
  </si>
  <si>
    <t>pro značku IP 4b</t>
  </si>
  <si>
    <t>pro značku IZ 5a</t>
  </si>
  <si>
    <t>Poznámka k položce:</t>
  </si>
  <si>
    <t>položka zahrnuje zemní práce, betonový základ, kotevní patku</t>
  </si>
  <si>
    <t>140</t>
  </si>
  <si>
    <t>40445230</t>
  </si>
  <si>
    <t>sloupek pro dopravní značku Zn D 70mm v 3,5m</t>
  </si>
  <si>
    <t>-1899913868</t>
  </si>
  <si>
    <t>dodávka, doprava k pol.914511112</t>
  </si>
  <si>
    <t>141</t>
  </si>
  <si>
    <t>40445254</t>
  </si>
  <si>
    <t>víčko plastové na sloupek D 70mm</t>
  </si>
  <si>
    <t>-1712211427</t>
  </si>
  <si>
    <t>142</t>
  </si>
  <si>
    <t>919735113</t>
  </si>
  <si>
    <t>Řezání stávajícího živičného krytu hl do 150 mm</t>
  </si>
  <si>
    <t>106929867</t>
  </si>
  <si>
    <t>dle specifikace v TZ  ( pro napojení, obruby apod.) - tl.12 cm</t>
  </si>
  <si>
    <t>24,0</t>
  </si>
  <si>
    <t>Různé dokončovací konstrukce a práce inženýrských staveb</t>
  </si>
  <si>
    <t>143</t>
  </si>
  <si>
    <t>938907141</t>
  </si>
  <si>
    <t>Odstranění nánosu z drenážních šachtic hl do 2 m</t>
  </si>
  <si>
    <t>-1081387092</t>
  </si>
  <si>
    <t>srovnatelná položka pro čištění stávajících UV - 2 ks</t>
  </si>
  <si>
    <t>předpoklad 0,15 m3 / 1 ks UV</t>
  </si>
  <si>
    <t>0,15*2</t>
  </si>
  <si>
    <t>Bourání konstrukcí</t>
  </si>
  <si>
    <t>144</t>
  </si>
  <si>
    <t>890211851</t>
  </si>
  <si>
    <t>Bourání šachet z prostého betonu strojně obestavěného prostoru do 1,5 m3</t>
  </si>
  <si>
    <t>-796133384</t>
  </si>
  <si>
    <t>srovnatelná položka pro vybourání stávajících uličních vpustí</t>
  </si>
  <si>
    <t>0,4*4</t>
  </si>
  <si>
    <t>145</t>
  </si>
  <si>
    <t>890411811</t>
  </si>
  <si>
    <t>Bourání šachet z prefabrikovaných skruží ručně obestavěného prostoru do 1,5 m3</t>
  </si>
  <si>
    <t>-1711211763</t>
  </si>
  <si>
    <t>oprava stávající šachty (č.331 VaK) - jednotlivé prefa prvky budou nahrazeny novými</t>
  </si>
  <si>
    <t>1,4</t>
  </si>
  <si>
    <t>146</t>
  </si>
  <si>
    <t>899101211</t>
  </si>
  <si>
    <t>Demontáž poklopů litinových nebo ocelových včetně rámů hmotnosti do 50 kg</t>
  </si>
  <si>
    <t>-63541000</t>
  </si>
  <si>
    <t>rektifikované hydrantů (výměna poklopů)</t>
  </si>
  <si>
    <t>147</t>
  </si>
  <si>
    <t>899104211</t>
  </si>
  <si>
    <t>Demontáž poklopů litinových nebo ocelových včetně rámů hmotnosti přes 150 kg</t>
  </si>
  <si>
    <t>2039693442</t>
  </si>
  <si>
    <t>rektifikované stávající šacty(výměna poklopů)</t>
  </si>
  <si>
    <t>148</t>
  </si>
  <si>
    <t>899201211</t>
  </si>
  <si>
    <t>Demontáž mříží litinových včetně rámů hmotnosti do 50 kg</t>
  </si>
  <si>
    <t>481481471</t>
  </si>
  <si>
    <t>bourané UV</t>
  </si>
  <si>
    <t>997</t>
  </si>
  <si>
    <t>Přesun sutě</t>
  </si>
  <si>
    <t>149</t>
  </si>
  <si>
    <t>997221551</t>
  </si>
  <si>
    <t>Vodorovná doprava suti ze sypkých materiálů do 1 km</t>
  </si>
  <si>
    <t>1973011801</t>
  </si>
  <si>
    <t>suť odd.11</t>
  </si>
  <si>
    <t>2106,229</t>
  </si>
  <si>
    <t>méně suť pol.113202111 (odd.11)</t>
  </si>
  <si>
    <t>-122,59</t>
  </si>
  <si>
    <t>150</t>
  </si>
  <si>
    <t>997221559</t>
  </si>
  <si>
    <t>Příplatek ZKD 1 km u vodorovné dopravy suti ze sypkých materiálů</t>
  </si>
  <si>
    <t>2053680709</t>
  </si>
  <si>
    <t>na placenou skládku - celkem 10 km</t>
  </si>
  <si>
    <t>pol.997221551</t>
  </si>
  <si>
    <t>1983,639*(10-1)</t>
  </si>
  <si>
    <t>151</t>
  </si>
  <si>
    <t>997221561</t>
  </si>
  <si>
    <t>Vodorovná doprava suti z kusových materiálů do 1 km</t>
  </si>
  <si>
    <t>96636788</t>
  </si>
  <si>
    <t>na placenou skládku - celkem 10km</t>
  </si>
  <si>
    <t>suť pol.113202111 (odd.11)</t>
  </si>
  <si>
    <t>122,59</t>
  </si>
  <si>
    <t>suť pol.890211851 (odd.96)</t>
  </si>
  <si>
    <t>2,816</t>
  </si>
  <si>
    <t>suť pol.890411811 (odd.96)</t>
  </si>
  <si>
    <t>2,688</t>
  </si>
  <si>
    <t>kovová suť do šrotu - odvoz do sběrny oceli 1 km</t>
  </si>
  <si>
    <t>suť pol.899202211 (odd.96)</t>
  </si>
  <si>
    <t>0,3</t>
  </si>
  <si>
    <t>suť pol.8991042111</t>
  </si>
  <si>
    <t>1,8</t>
  </si>
  <si>
    <t>suť pol.899201211</t>
  </si>
  <si>
    <t>152</t>
  </si>
  <si>
    <t>997221569</t>
  </si>
  <si>
    <t>Příplatek ZKD 1 km u vodorovné dopravy suti z kusových materiálů</t>
  </si>
  <si>
    <t>302929728</t>
  </si>
  <si>
    <t>pol.997221561 mezisoučet A</t>
  </si>
  <si>
    <t>128,094*(10-1)</t>
  </si>
  <si>
    <t>153</t>
  </si>
  <si>
    <t>99722181R</t>
  </si>
  <si>
    <t>Poplatek za uložení na skládce (skládkovné) stavebního odpadu betonového kód odpadu 170 101</t>
  </si>
  <si>
    <t>95054502</t>
  </si>
  <si>
    <t>suť pol.113202111 + 113107171(odd.11)</t>
  </si>
  <si>
    <t>122,59+28,275</t>
  </si>
  <si>
    <t>154</t>
  </si>
  <si>
    <t>997221825</t>
  </si>
  <si>
    <t>Poplatek za uložení na skládce (skládkovné) stavebního odpadu železobetonového kód odpadu 170 101</t>
  </si>
  <si>
    <t>-1378998117</t>
  </si>
  <si>
    <t>155</t>
  </si>
  <si>
    <t>99722184R</t>
  </si>
  <si>
    <t>Poplatek za uložení na skládce (skládkovné) odpadu asfaltového bez dehtu kód odpadu 170 302</t>
  </si>
  <si>
    <t>-1188173021</t>
  </si>
  <si>
    <t>suť pol.113107242+113107243+113154113</t>
  </si>
  <si>
    <t>119,9+650,328+1,536</t>
  </si>
  <si>
    <t>156</t>
  </si>
  <si>
    <t>-1032951218</t>
  </si>
  <si>
    <t>suť pol.113107223 (odd.11)</t>
  </si>
  <si>
    <t>1183,6</t>
  </si>
  <si>
    <t>998</t>
  </si>
  <si>
    <t>Přesun hmot</t>
  </si>
  <si>
    <t>157</t>
  </si>
  <si>
    <t>998223011</t>
  </si>
  <si>
    <t>Přesun hmot pro pozemní komunikace s krytem dlážděným</t>
  </si>
  <si>
    <t>633657782</t>
  </si>
  <si>
    <t>Práce a dodávky M</t>
  </si>
  <si>
    <t>46-M</t>
  </si>
  <si>
    <t>Zemní a pomocné stavebné práce při elektromontážích</t>
  </si>
  <si>
    <t>158</t>
  </si>
  <si>
    <t>460150512</t>
  </si>
  <si>
    <t>Hloubení kabelových zapažených i nezapažených rýh ručně š 60 cm, hl 60 cm, v hornině tř 1 a 2</t>
  </si>
  <si>
    <t>-1016003299</t>
  </si>
  <si>
    <t>pro kabelové chráničky dodatečně osazované pro stávající kabely</t>
  </si>
  <si>
    <t>bližší specifikace v TZ aPD</t>
  </si>
  <si>
    <t>(56,0+48,0)*0,2</t>
  </si>
  <si>
    <t>159</t>
  </si>
  <si>
    <t>460150513</t>
  </si>
  <si>
    <t>Hloubení kabelových zapažených i nezapažených rýh ručně š 60 cm, hl 60 cm, v hornině tř 3</t>
  </si>
  <si>
    <t>-645579810</t>
  </si>
  <si>
    <t>(56,0+48,0)*0,4</t>
  </si>
  <si>
    <t>160</t>
  </si>
  <si>
    <t>460150514</t>
  </si>
  <si>
    <t>Hloubení kabelových zapažených i nezapažených rýh ručně š 60 cm, hl 60 cm, v hornině tř 4</t>
  </si>
  <si>
    <t>1835591830</t>
  </si>
  <si>
    <t>161</t>
  </si>
  <si>
    <t>460202622</t>
  </si>
  <si>
    <t>Hloubení kabelových nezapažených rýh strojně š 65 cm, hl 60 cm, v hornině tř 1 a 2</t>
  </si>
  <si>
    <t>-517479043</t>
  </si>
  <si>
    <t>pro kabelové chráničky nové</t>
  </si>
  <si>
    <t>(62,0+24,0)*0,2</t>
  </si>
  <si>
    <t>162</t>
  </si>
  <si>
    <t>460202623</t>
  </si>
  <si>
    <t>Hloubení kabelových nezapažených rýh strojně š 65 cm, hl 60 cm, v hornině tř 3</t>
  </si>
  <si>
    <t>-2091365401</t>
  </si>
  <si>
    <t>(62,0+24,0)*0,4</t>
  </si>
  <si>
    <t>163</t>
  </si>
  <si>
    <t>460202624</t>
  </si>
  <si>
    <t>Hloubení kabelových nezapažených rýh strojně š 65 cm, hl 60 cm, v hornině tř 4</t>
  </si>
  <si>
    <t>137605000</t>
  </si>
  <si>
    <t>164</t>
  </si>
  <si>
    <t>460421001</t>
  </si>
  <si>
    <t>Lože kabelů z písku nebo štěrkopísku tl 5 cm nad kabel, bez zakrytí, šířky lože do 65 cm</t>
  </si>
  <si>
    <t>736097229</t>
  </si>
  <si>
    <t>kabelové chráničky dělené  DN 150 - pro stávající kabely</t>
  </si>
  <si>
    <t>56,0+48,0</t>
  </si>
  <si>
    <t>kabelové chráničky nové DN120</t>
  </si>
  <si>
    <t>62,0+24,0</t>
  </si>
  <si>
    <t>165</t>
  </si>
  <si>
    <t>460490014</t>
  </si>
  <si>
    <t>Krytí kabelů výstražnou fólií šířky 40 cm</t>
  </si>
  <si>
    <t>-1198964719</t>
  </si>
  <si>
    <t>166</t>
  </si>
  <si>
    <t>460561821</t>
  </si>
  <si>
    <t>Zásyp rýh strojně včetně zhutnění a urovnání povrchu - v zástavbě</t>
  </si>
  <si>
    <t>-2098330988</t>
  </si>
  <si>
    <t>zásyp štěrkodrtí (dle TZ a PD)</t>
  </si>
  <si>
    <t>výkop dle pol.460150512+460150513+460150514</t>
  </si>
  <si>
    <t>dle pol.460202622+460202623+460202624</t>
  </si>
  <si>
    <t>méně obsyb nebo obetonování vč.trubek</t>
  </si>
  <si>
    <t>-(20,8+41,6+41,6)*0,6*0,25</t>
  </si>
  <si>
    <t>-(17,2+34,4+34,4)*0,6*0,2</t>
  </si>
  <si>
    <t>42,48*0,02+0,67</t>
  </si>
  <si>
    <t>167</t>
  </si>
  <si>
    <t>1691984036</t>
  </si>
  <si>
    <t>k pol.460561821</t>
  </si>
  <si>
    <t>44,0*1,8*1,11+0,088</t>
  </si>
  <si>
    <t>168</t>
  </si>
  <si>
    <t>46000110R</t>
  </si>
  <si>
    <t>Montáž plastových půlených kabelových chrániček DN 150 mm</t>
  </si>
  <si>
    <t>-1668239834</t>
  </si>
  <si>
    <t>pro stávající kabely ČEZ</t>
  </si>
  <si>
    <t>56,0</t>
  </si>
  <si>
    <t>pro stávající kabely CETIN</t>
  </si>
  <si>
    <t>48,0</t>
  </si>
  <si>
    <t>169</t>
  </si>
  <si>
    <t>46000120R</t>
  </si>
  <si>
    <t>Montáž plastových kabelových chrániček DN 120 mm</t>
  </si>
  <si>
    <t>-1047552659</t>
  </si>
  <si>
    <t>pro nové kabely VO</t>
  </si>
  <si>
    <t>pro nové kabely KTV</t>
  </si>
  <si>
    <t>170</t>
  </si>
  <si>
    <t>4604000R</t>
  </si>
  <si>
    <t>kabelová chránička dělená DN 150</t>
  </si>
  <si>
    <t>1144854187</t>
  </si>
  <si>
    <t>půlena plastová kabelová chránička DN 150</t>
  </si>
  <si>
    <t>dodávka, doprava k pol.46000110R, ztratné 1,5%</t>
  </si>
  <si>
    <t>104,0*1,015+0,44</t>
  </si>
  <si>
    <t>171</t>
  </si>
  <si>
    <t>4605000R</t>
  </si>
  <si>
    <t>ochranné trubky (chráničky) PP  DN 120 mm</t>
  </si>
  <si>
    <t>2034144686</t>
  </si>
  <si>
    <t>nová plastová kabelová chránička DN 150</t>
  </si>
  <si>
    <t>dodávka, doprava k pol.46000120R, ztratné 1,5%</t>
  </si>
  <si>
    <t>86,0*1,015+0,71</t>
  </si>
  <si>
    <t>172</t>
  </si>
  <si>
    <t>46000100R</t>
  </si>
  <si>
    <t>Obetonování plastových chrániček prostým betonem</t>
  </si>
  <si>
    <t>-778791685</t>
  </si>
  <si>
    <t>Krytí chrániček pod zpevněnými plochami bude 1 m. Při nedostatečném krytí (pod 1m)</t>
  </si>
  <si>
    <t>je navrženo jejich obetonování. Předpoklad : 50% chrániček dodatečně osazovaných</t>
  </si>
  <si>
    <t>předpoklad 0,2m3 betonu / 1m chráničky</t>
  </si>
  <si>
    <t>(56,0+48,0)*0,5*0,2</t>
  </si>
  <si>
    <t>B - Vegetační úpravy</t>
  </si>
  <si>
    <t>VÚ - Vegetační úpravy</t>
  </si>
  <si>
    <t>VÚ</t>
  </si>
  <si>
    <t>01</t>
  </si>
  <si>
    <t>SO 701  Vegetační úpravy - přenos ze samostatného rozpočtu - viz příloha</t>
  </si>
  <si>
    <t>-1759444047</t>
  </si>
  <si>
    <t>C - Elektročást</t>
  </si>
  <si>
    <t>EL - Elektročást</t>
  </si>
  <si>
    <t xml:space="preserve">    EL_01 - SO 401  Veřejné osvětlení</t>
  </si>
  <si>
    <t xml:space="preserve">    EL_02 - SO 403  Přeložka kabelu CETIN</t>
  </si>
  <si>
    <t xml:space="preserve">    EL_03 - SO 404  Přeložka kabelu KTV Ostrov</t>
  </si>
  <si>
    <t>EL</t>
  </si>
  <si>
    <t>EL_01</t>
  </si>
  <si>
    <t>SO 401  Veřejné osvětlení</t>
  </si>
  <si>
    <t>01_001</t>
  </si>
  <si>
    <t>SO 401 Veřejné osvětlení - přenos ze samostatného rozpočtu - viz příloha</t>
  </si>
  <si>
    <t>1759485798</t>
  </si>
  <si>
    <t>EL_02</t>
  </si>
  <si>
    <t>SO 403  Přeložka kabelu CETIN</t>
  </si>
  <si>
    <t>02_001</t>
  </si>
  <si>
    <t>SO 403 Přeložka kabelu CETIN</t>
  </si>
  <si>
    <t>340309633</t>
  </si>
  <si>
    <t>EL_03</t>
  </si>
  <si>
    <t>SO 404  Přeložka kabelu KTV Ostrov</t>
  </si>
  <si>
    <t>03_001</t>
  </si>
  <si>
    <t>SO 404 Přeložka kabelu KTV Ostrov</t>
  </si>
  <si>
    <t>-1960173447</t>
  </si>
  <si>
    <t>D - VRN</t>
  </si>
  <si>
    <t>VRN - Vedlejší rozpočtové náklady</t>
  </si>
  <si>
    <t>Vedlejší rozpočtové náklady</t>
  </si>
  <si>
    <t>012103000a</t>
  </si>
  <si>
    <t>Vytyčení základních směrových a výškových bodů stavby</t>
  </si>
  <si>
    <t>1024</t>
  </si>
  <si>
    <t>107141630</t>
  </si>
  <si>
    <t>012103000b</t>
  </si>
  <si>
    <t xml:space="preserve">Výškové a polohové vytýčení všech inženýrských sítí na staveništi a jejich ověření u správců </t>
  </si>
  <si>
    <t>-1594811057</t>
  </si>
  <si>
    <t>012303000</t>
  </si>
  <si>
    <t>Geodetické práce po výstavbě</t>
  </si>
  <si>
    <t>1110646027</t>
  </si>
  <si>
    <t xml:space="preserve">geodetické zaměření realizované stavby včetně zpracování podkladů </t>
  </si>
  <si>
    <t>pro vklad novostavby do katastru nemovitostí</t>
  </si>
  <si>
    <t>1,0</t>
  </si>
  <si>
    <t>013254000</t>
  </si>
  <si>
    <t>Dokumentace skutečného provedení stavby</t>
  </si>
  <si>
    <t>-2107731781</t>
  </si>
  <si>
    <t>030001000</t>
  </si>
  <si>
    <t>Zařízení staveniště</t>
  </si>
  <si>
    <t>1105291171</t>
  </si>
  <si>
    <t>zřízení,vybavení. zabezpečení, zrušení</t>
  </si>
  <si>
    <t>033002000</t>
  </si>
  <si>
    <t>Připojení staveniště na inženýrské sítě</t>
  </si>
  <si>
    <t>1948517984</t>
  </si>
  <si>
    <t>včetně spotřeby všech energií</t>
  </si>
  <si>
    <t>031002000a</t>
  </si>
  <si>
    <t xml:space="preserve">Související práce pro zařízení staveniště - Opatření k zajištění bezpečnosti účastníků realizace akce a veřejnosti (např. zajištění výkopů proti pádu,  lávky, bezpečnostní tabulky, noční osvícení výkopů apod.) </t>
  </si>
  <si>
    <t>-1185059896</t>
  </si>
  <si>
    <t>032002000a</t>
  </si>
  <si>
    <t>Vybavení staveniště dle příslušných ČSN se zaměřením na požární ochranu objektu a bezpečnost práce (hasící přístroje, výstražné tabulky,lékárničky)vč.čištění tohoto značení po dobu realizace</t>
  </si>
  <si>
    <t>-1755406553</t>
  </si>
  <si>
    <t>043134000</t>
  </si>
  <si>
    <t>Zkoušky zatěžovací</t>
  </si>
  <si>
    <t>-1926940780</t>
  </si>
  <si>
    <t>zkoušky hutnění -4x pláň,  3x každá vrstva konstrukce vozovky</t>
  </si>
  <si>
    <t>celkem:</t>
  </si>
  <si>
    <t>043103000</t>
  </si>
  <si>
    <t>Zkoušky bez rozlišení</t>
  </si>
  <si>
    <t>soubor</t>
  </si>
  <si>
    <t>CS ÚRS 2019 01</t>
  </si>
  <si>
    <t>-999309556</t>
  </si>
  <si>
    <t>- ostatní požadované zkoušky neuvedené položkově budou oceněny zde</t>
  </si>
  <si>
    <t>045002000</t>
  </si>
  <si>
    <t>Kompletační a koordinační činnost</t>
  </si>
  <si>
    <t>1559575074</t>
  </si>
  <si>
    <t>072103011a</t>
  </si>
  <si>
    <t>DIO (dopr.inženýrská opatření) včetně jejich návrhu a projednání s policií ČR</t>
  </si>
  <si>
    <t>264618584</t>
  </si>
  <si>
    <t>091003000a</t>
  </si>
  <si>
    <t xml:space="preserve">Ostatní náklady bez rozlišení - čištění veřejných komunikací a úklid staveniště a uvedení okolí do původního stavu po dokončení stavby, pojištění stavby apod. </t>
  </si>
  <si>
    <t>1057077240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</si>
</sst>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righ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8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290"/>
      <c r="AS2" s="290"/>
      <c r="AT2" s="290"/>
      <c r="AU2" s="290"/>
      <c r="AV2" s="290"/>
      <c r="AW2" s="290"/>
      <c r="AX2" s="290"/>
      <c r="AY2" s="290"/>
      <c r="AZ2" s="290"/>
      <c r="BA2" s="290"/>
      <c r="BB2" s="290"/>
      <c r="BC2" s="290"/>
      <c r="BD2" s="290"/>
      <c r="BE2" s="290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02" t="s">
        <v>14</v>
      </c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303"/>
      <c r="Z5" s="303"/>
      <c r="AA5" s="303"/>
      <c r="AB5" s="303"/>
      <c r="AC5" s="303"/>
      <c r="AD5" s="303"/>
      <c r="AE5" s="303"/>
      <c r="AF5" s="303"/>
      <c r="AG5" s="303"/>
      <c r="AH5" s="303"/>
      <c r="AI5" s="303"/>
      <c r="AJ5" s="303"/>
      <c r="AK5" s="303"/>
      <c r="AL5" s="303"/>
      <c r="AM5" s="303"/>
      <c r="AN5" s="303"/>
      <c r="AO5" s="303"/>
      <c r="AP5" s="23"/>
      <c r="AQ5" s="23"/>
      <c r="AR5" s="21"/>
      <c r="BE5" s="281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04" t="s">
        <v>17</v>
      </c>
      <c r="L6" s="303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3"/>
      <c r="AA6" s="303"/>
      <c r="AB6" s="303"/>
      <c r="AC6" s="303"/>
      <c r="AD6" s="303"/>
      <c r="AE6" s="303"/>
      <c r="AF6" s="303"/>
      <c r="AG6" s="303"/>
      <c r="AH6" s="303"/>
      <c r="AI6" s="303"/>
      <c r="AJ6" s="303"/>
      <c r="AK6" s="303"/>
      <c r="AL6" s="303"/>
      <c r="AM6" s="303"/>
      <c r="AN6" s="303"/>
      <c r="AO6" s="303"/>
      <c r="AP6" s="23"/>
      <c r="AQ6" s="23"/>
      <c r="AR6" s="21"/>
      <c r="BE6" s="282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21</v>
      </c>
      <c r="AO7" s="23"/>
      <c r="AP7" s="23"/>
      <c r="AQ7" s="23"/>
      <c r="AR7" s="21"/>
      <c r="BE7" s="282"/>
      <c r="BS7" s="18" t="s">
        <v>6</v>
      </c>
    </row>
    <row r="8" spans="1:74" s="1" customFormat="1" ht="12" customHeight="1">
      <c r="B8" s="22"/>
      <c r="C8" s="23"/>
      <c r="D8" s="30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24</v>
      </c>
      <c r="AL8" s="23"/>
      <c r="AM8" s="23"/>
      <c r="AN8" s="31" t="s">
        <v>25</v>
      </c>
      <c r="AO8" s="23"/>
      <c r="AP8" s="23"/>
      <c r="AQ8" s="23"/>
      <c r="AR8" s="21"/>
      <c r="BE8" s="282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82"/>
      <c r="BS9" s="18" t="s">
        <v>6</v>
      </c>
    </row>
    <row r="10" spans="1:74" s="1" customFormat="1" ht="12" customHeight="1">
      <c r="B10" s="22"/>
      <c r="C10" s="23"/>
      <c r="D10" s="30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27</v>
      </c>
      <c r="AL10" s="23"/>
      <c r="AM10" s="23"/>
      <c r="AN10" s="28" t="s">
        <v>1</v>
      </c>
      <c r="AO10" s="23"/>
      <c r="AP10" s="23"/>
      <c r="AQ10" s="23"/>
      <c r="AR10" s="21"/>
      <c r="BE10" s="282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29</v>
      </c>
      <c r="AL11" s="23"/>
      <c r="AM11" s="23"/>
      <c r="AN11" s="28" t="s">
        <v>1</v>
      </c>
      <c r="AO11" s="23"/>
      <c r="AP11" s="23"/>
      <c r="AQ11" s="23"/>
      <c r="AR11" s="21"/>
      <c r="BE11" s="282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82"/>
      <c r="BS12" s="18" t="s">
        <v>6</v>
      </c>
    </row>
    <row r="13" spans="1:74" s="1" customFormat="1" ht="12" customHeight="1">
      <c r="B13" s="22"/>
      <c r="C13" s="23"/>
      <c r="D13" s="30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27</v>
      </c>
      <c r="AL13" s="23"/>
      <c r="AM13" s="23"/>
      <c r="AN13" s="32" t="s">
        <v>31</v>
      </c>
      <c r="AO13" s="23"/>
      <c r="AP13" s="23"/>
      <c r="AQ13" s="23"/>
      <c r="AR13" s="21"/>
      <c r="BE13" s="282"/>
      <c r="BS13" s="18" t="s">
        <v>6</v>
      </c>
    </row>
    <row r="14" spans="1:74" ht="12.75">
      <c r="B14" s="22"/>
      <c r="C14" s="23"/>
      <c r="D14" s="23"/>
      <c r="E14" s="305" t="s">
        <v>31</v>
      </c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306"/>
      <c r="Y14" s="306"/>
      <c r="Z14" s="306"/>
      <c r="AA14" s="306"/>
      <c r="AB14" s="306"/>
      <c r="AC14" s="306"/>
      <c r="AD14" s="306"/>
      <c r="AE14" s="306"/>
      <c r="AF14" s="306"/>
      <c r="AG14" s="306"/>
      <c r="AH14" s="306"/>
      <c r="AI14" s="306"/>
      <c r="AJ14" s="306"/>
      <c r="AK14" s="30" t="s">
        <v>29</v>
      </c>
      <c r="AL14" s="23"/>
      <c r="AM14" s="23"/>
      <c r="AN14" s="32" t="s">
        <v>31</v>
      </c>
      <c r="AO14" s="23"/>
      <c r="AP14" s="23"/>
      <c r="AQ14" s="23"/>
      <c r="AR14" s="21"/>
      <c r="BE14" s="282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82"/>
      <c r="BS15" s="18" t="s">
        <v>4</v>
      </c>
    </row>
    <row r="16" spans="1:74" s="1" customFormat="1" ht="12" customHeight="1">
      <c r="B16" s="22"/>
      <c r="C16" s="23"/>
      <c r="D16" s="30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27</v>
      </c>
      <c r="AL16" s="23"/>
      <c r="AM16" s="23"/>
      <c r="AN16" s="28" t="s">
        <v>1</v>
      </c>
      <c r="AO16" s="23"/>
      <c r="AP16" s="23"/>
      <c r="AQ16" s="23"/>
      <c r="AR16" s="21"/>
      <c r="BE16" s="282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29</v>
      </c>
      <c r="AL17" s="23"/>
      <c r="AM17" s="23"/>
      <c r="AN17" s="28" t="s">
        <v>1</v>
      </c>
      <c r="AO17" s="23"/>
      <c r="AP17" s="23"/>
      <c r="AQ17" s="23"/>
      <c r="AR17" s="21"/>
      <c r="BE17" s="282"/>
      <c r="BS17" s="18" t="s">
        <v>34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82"/>
      <c r="BS18" s="18" t="s">
        <v>6</v>
      </c>
    </row>
    <row r="19" spans="1:71" s="1" customFormat="1" ht="12" customHeight="1">
      <c r="B19" s="22"/>
      <c r="C19" s="23"/>
      <c r="D19" s="30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27</v>
      </c>
      <c r="AL19" s="23"/>
      <c r="AM19" s="23"/>
      <c r="AN19" s="28" t="s">
        <v>1</v>
      </c>
      <c r="AO19" s="23"/>
      <c r="AP19" s="23"/>
      <c r="AQ19" s="23"/>
      <c r="AR19" s="21"/>
      <c r="BE19" s="282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29</v>
      </c>
      <c r="AL20" s="23"/>
      <c r="AM20" s="23"/>
      <c r="AN20" s="28" t="s">
        <v>1</v>
      </c>
      <c r="AO20" s="23"/>
      <c r="AP20" s="23"/>
      <c r="AQ20" s="23"/>
      <c r="AR20" s="21"/>
      <c r="BE20" s="282"/>
      <c r="BS20" s="18" t="s">
        <v>34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82"/>
    </row>
    <row r="22" spans="1:71" s="1" customFormat="1" ht="12" customHeight="1">
      <c r="B22" s="22"/>
      <c r="C22" s="23"/>
      <c r="D22" s="30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82"/>
    </row>
    <row r="23" spans="1:71" s="1" customFormat="1" ht="51" customHeight="1">
      <c r="B23" s="22"/>
      <c r="C23" s="23"/>
      <c r="D23" s="23"/>
      <c r="E23" s="307" t="s">
        <v>38</v>
      </c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7"/>
      <c r="W23" s="307"/>
      <c r="X23" s="307"/>
      <c r="Y23" s="307"/>
      <c r="Z23" s="307"/>
      <c r="AA23" s="307"/>
      <c r="AB23" s="307"/>
      <c r="AC23" s="307"/>
      <c r="AD23" s="307"/>
      <c r="AE23" s="307"/>
      <c r="AF23" s="307"/>
      <c r="AG23" s="307"/>
      <c r="AH23" s="307"/>
      <c r="AI23" s="307"/>
      <c r="AJ23" s="307"/>
      <c r="AK23" s="307"/>
      <c r="AL23" s="307"/>
      <c r="AM23" s="307"/>
      <c r="AN23" s="307"/>
      <c r="AO23" s="23"/>
      <c r="AP23" s="23"/>
      <c r="AQ23" s="23"/>
      <c r="AR23" s="21"/>
      <c r="BE23" s="282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82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82"/>
    </row>
    <row r="26" spans="1:71" s="2" customFormat="1" ht="25.9" customHeight="1">
      <c r="A26" s="35"/>
      <c r="B26" s="36"/>
      <c r="C26" s="37"/>
      <c r="D26" s="38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84">
        <f>ROUND(AG94,2)</f>
        <v>0</v>
      </c>
      <c r="AL26" s="285"/>
      <c r="AM26" s="285"/>
      <c r="AN26" s="285"/>
      <c r="AO26" s="285"/>
      <c r="AP26" s="37"/>
      <c r="AQ26" s="37"/>
      <c r="AR26" s="40"/>
      <c r="BE26" s="282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82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08" t="s">
        <v>40</v>
      </c>
      <c r="M28" s="308"/>
      <c r="N28" s="308"/>
      <c r="O28" s="308"/>
      <c r="P28" s="308"/>
      <c r="Q28" s="37"/>
      <c r="R28" s="37"/>
      <c r="S28" s="37"/>
      <c r="T28" s="37"/>
      <c r="U28" s="37"/>
      <c r="V28" s="37"/>
      <c r="W28" s="308" t="s">
        <v>41</v>
      </c>
      <c r="X28" s="308"/>
      <c r="Y28" s="308"/>
      <c r="Z28" s="308"/>
      <c r="AA28" s="308"/>
      <c r="AB28" s="308"/>
      <c r="AC28" s="308"/>
      <c r="AD28" s="308"/>
      <c r="AE28" s="308"/>
      <c r="AF28" s="37"/>
      <c r="AG28" s="37"/>
      <c r="AH28" s="37"/>
      <c r="AI28" s="37"/>
      <c r="AJ28" s="37"/>
      <c r="AK28" s="308" t="s">
        <v>42</v>
      </c>
      <c r="AL28" s="308"/>
      <c r="AM28" s="308"/>
      <c r="AN28" s="308"/>
      <c r="AO28" s="308"/>
      <c r="AP28" s="37"/>
      <c r="AQ28" s="37"/>
      <c r="AR28" s="40"/>
      <c r="BE28" s="282"/>
    </row>
    <row r="29" spans="1:71" s="3" customFormat="1" ht="14.45" customHeight="1">
      <c r="B29" s="41"/>
      <c r="C29" s="42"/>
      <c r="D29" s="30" t="s">
        <v>43</v>
      </c>
      <c r="E29" s="42"/>
      <c r="F29" s="30" t="s">
        <v>44</v>
      </c>
      <c r="G29" s="42"/>
      <c r="H29" s="42"/>
      <c r="I29" s="42"/>
      <c r="J29" s="42"/>
      <c r="K29" s="42"/>
      <c r="L29" s="309">
        <v>0.21</v>
      </c>
      <c r="M29" s="280"/>
      <c r="N29" s="280"/>
      <c r="O29" s="280"/>
      <c r="P29" s="280"/>
      <c r="Q29" s="42"/>
      <c r="R29" s="42"/>
      <c r="S29" s="42"/>
      <c r="T29" s="42"/>
      <c r="U29" s="42"/>
      <c r="V29" s="42"/>
      <c r="W29" s="279">
        <f>ROUND(AZ94, 2)</f>
        <v>0</v>
      </c>
      <c r="X29" s="280"/>
      <c r="Y29" s="280"/>
      <c r="Z29" s="280"/>
      <c r="AA29" s="280"/>
      <c r="AB29" s="280"/>
      <c r="AC29" s="280"/>
      <c r="AD29" s="280"/>
      <c r="AE29" s="280"/>
      <c r="AF29" s="42"/>
      <c r="AG29" s="42"/>
      <c r="AH29" s="42"/>
      <c r="AI29" s="42"/>
      <c r="AJ29" s="42"/>
      <c r="AK29" s="279">
        <f>ROUND(AV94, 2)</f>
        <v>0</v>
      </c>
      <c r="AL29" s="280"/>
      <c r="AM29" s="280"/>
      <c r="AN29" s="280"/>
      <c r="AO29" s="280"/>
      <c r="AP29" s="42"/>
      <c r="AQ29" s="42"/>
      <c r="AR29" s="43"/>
      <c r="BE29" s="283"/>
    </row>
    <row r="30" spans="1:71" s="3" customFormat="1" ht="14.45" customHeight="1">
      <c r="B30" s="41"/>
      <c r="C30" s="42"/>
      <c r="D30" s="42"/>
      <c r="E30" s="42"/>
      <c r="F30" s="30" t="s">
        <v>45</v>
      </c>
      <c r="G30" s="42"/>
      <c r="H30" s="42"/>
      <c r="I30" s="42"/>
      <c r="J30" s="42"/>
      <c r="K30" s="42"/>
      <c r="L30" s="309">
        <v>0.15</v>
      </c>
      <c r="M30" s="280"/>
      <c r="N30" s="280"/>
      <c r="O30" s="280"/>
      <c r="P30" s="280"/>
      <c r="Q30" s="42"/>
      <c r="R30" s="42"/>
      <c r="S30" s="42"/>
      <c r="T30" s="42"/>
      <c r="U30" s="42"/>
      <c r="V30" s="42"/>
      <c r="W30" s="279">
        <f>ROUND(BA94, 2)</f>
        <v>0</v>
      </c>
      <c r="X30" s="280"/>
      <c r="Y30" s="280"/>
      <c r="Z30" s="280"/>
      <c r="AA30" s="280"/>
      <c r="AB30" s="280"/>
      <c r="AC30" s="280"/>
      <c r="AD30" s="280"/>
      <c r="AE30" s="280"/>
      <c r="AF30" s="42"/>
      <c r="AG30" s="42"/>
      <c r="AH30" s="42"/>
      <c r="AI30" s="42"/>
      <c r="AJ30" s="42"/>
      <c r="AK30" s="279">
        <f>ROUND(AW94, 2)</f>
        <v>0</v>
      </c>
      <c r="AL30" s="280"/>
      <c r="AM30" s="280"/>
      <c r="AN30" s="280"/>
      <c r="AO30" s="280"/>
      <c r="AP30" s="42"/>
      <c r="AQ30" s="42"/>
      <c r="AR30" s="43"/>
      <c r="BE30" s="283"/>
    </row>
    <row r="31" spans="1:71" s="3" customFormat="1" ht="14.45" hidden="1" customHeight="1">
      <c r="B31" s="41"/>
      <c r="C31" s="42"/>
      <c r="D31" s="42"/>
      <c r="E31" s="42"/>
      <c r="F31" s="30" t="s">
        <v>46</v>
      </c>
      <c r="G31" s="42"/>
      <c r="H31" s="42"/>
      <c r="I31" s="42"/>
      <c r="J31" s="42"/>
      <c r="K31" s="42"/>
      <c r="L31" s="309">
        <v>0.21</v>
      </c>
      <c r="M31" s="280"/>
      <c r="N31" s="280"/>
      <c r="O31" s="280"/>
      <c r="P31" s="280"/>
      <c r="Q31" s="42"/>
      <c r="R31" s="42"/>
      <c r="S31" s="42"/>
      <c r="T31" s="42"/>
      <c r="U31" s="42"/>
      <c r="V31" s="42"/>
      <c r="W31" s="279">
        <f>ROUND(BB94, 2)</f>
        <v>0</v>
      </c>
      <c r="X31" s="280"/>
      <c r="Y31" s="280"/>
      <c r="Z31" s="280"/>
      <c r="AA31" s="280"/>
      <c r="AB31" s="280"/>
      <c r="AC31" s="280"/>
      <c r="AD31" s="280"/>
      <c r="AE31" s="280"/>
      <c r="AF31" s="42"/>
      <c r="AG31" s="42"/>
      <c r="AH31" s="42"/>
      <c r="AI31" s="42"/>
      <c r="AJ31" s="42"/>
      <c r="AK31" s="279">
        <v>0</v>
      </c>
      <c r="AL31" s="280"/>
      <c r="AM31" s="280"/>
      <c r="AN31" s="280"/>
      <c r="AO31" s="280"/>
      <c r="AP31" s="42"/>
      <c r="AQ31" s="42"/>
      <c r="AR31" s="43"/>
      <c r="BE31" s="283"/>
    </row>
    <row r="32" spans="1:71" s="3" customFormat="1" ht="14.45" hidden="1" customHeight="1">
      <c r="B32" s="41"/>
      <c r="C32" s="42"/>
      <c r="D32" s="42"/>
      <c r="E32" s="42"/>
      <c r="F32" s="30" t="s">
        <v>47</v>
      </c>
      <c r="G32" s="42"/>
      <c r="H32" s="42"/>
      <c r="I32" s="42"/>
      <c r="J32" s="42"/>
      <c r="K32" s="42"/>
      <c r="L32" s="309">
        <v>0.15</v>
      </c>
      <c r="M32" s="280"/>
      <c r="N32" s="280"/>
      <c r="O32" s="280"/>
      <c r="P32" s="280"/>
      <c r="Q32" s="42"/>
      <c r="R32" s="42"/>
      <c r="S32" s="42"/>
      <c r="T32" s="42"/>
      <c r="U32" s="42"/>
      <c r="V32" s="42"/>
      <c r="W32" s="279">
        <f>ROUND(BC94, 2)</f>
        <v>0</v>
      </c>
      <c r="X32" s="280"/>
      <c r="Y32" s="280"/>
      <c r="Z32" s="280"/>
      <c r="AA32" s="280"/>
      <c r="AB32" s="280"/>
      <c r="AC32" s="280"/>
      <c r="AD32" s="280"/>
      <c r="AE32" s="280"/>
      <c r="AF32" s="42"/>
      <c r="AG32" s="42"/>
      <c r="AH32" s="42"/>
      <c r="AI32" s="42"/>
      <c r="AJ32" s="42"/>
      <c r="AK32" s="279">
        <v>0</v>
      </c>
      <c r="AL32" s="280"/>
      <c r="AM32" s="280"/>
      <c r="AN32" s="280"/>
      <c r="AO32" s="280"/>
      <c r="AP32" s="42"/>
      <c r="AQ32" s="42"/>
      <c r="AR32" s="43"/>
      <c r="BE32" s="283"/>
    </row>
    <row r="33" spans="1:57" s="3" customFormat="1" ht="14.45" hidden="1" customHeight="1">
      <c r="B33" s="41"/>
      <c r="C33" s="42"/>
      <c r="D33" s="42"/>
      <c r="E33" s="42"/>
      <c r="F33" s="30" t="s">
        <v>48</v>
      </c>
      <c r="G33" s="42"/>
      <c r="H33" s="42"/>
      <c r="I33" s="42"/>
      <c r="J33" s="42"/>
      <c r="K33" s="42"/>
      <c r="L33" s="309">
        <v>0</v>
      </c>
      <c r="M33" s="280"/>
      <c r="N33" s="280"/>
      <c r="O33" s="280"/>
      <c r="P33" s="280"/>
      <c r="Q33" s="42"/>
      <c r="R33" s="42"/>
      <c r="S33" s="42"/>
      <c r="T33" s="42"/>
      <c r="U33" s="42"/>
      <c r="V33" s="42"/>
      <c r="W33" s="279">
        <f>ROUND(BD94, 2)</f>
        <v>0</v>
      </c>
      <c r="X33" s="280"/>
      <c r="Y33" s="280"/>
      <c r="Z33" s="280"/>
      <c r="AA33" s="280"/>
      <c r="AB33" s="280"/>
      <c r="AC33" s="280"/>
      <c r="AD33" s="280"/>
      <c r="AE33" s="280"/>
      <c r="AF33" s="42"/>
      <c r="AG33" s="42"/>
      <c r="AH33" s="42"/>
      <c r="AI33" s="42"/>
      <c r="AJ33" s="42"/>
      <c r="AK33" s="279">
        <v>0</v>
      </c>
      <c r="AL33" s="280"/>
      <c r="AM33" s="280"/>
      <c r="AN33" s="280"/>
      <c r="AO33" s="280"/>
      <c r="AP33" s="42"/>
      <c r="AQ33" s="42"/>
      <c r="AR33" s="43"/>
      <c r="BE33" s="28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82"/>
    </row>
    <row r="35" spans="1:57" s="2" customFormat="1" ht="25.9" customHeight="1">
      <c r="A35" s="35"/>
      <c r="B35" s="36"/>
      <c r="C35" s="44"/>
      <c r="D35" s="45" t="s">
        <v>49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50</v>
      </c>
      <c r="U35" s="46"/>
      <c r="V35" s="46"/>
      <c r="W35" s="46"/>
      <c r="X35" s="286" t="s">
        <v>51</v>
      </c>
      <c r="Y35" s="287"/>
      <c r="Z35" s="287"/>
      <c r="AA35" s="287"/>
      <c r="AB35" s="287"/>
      <c r="AC35" s="46"/>
      <c r="AD35" s="46"/>
      <c r="AE35" s="46"/>
      <c r="AF35" s="46"/>
      <c r="AG35" s="46"/>
      <c r="AH35" s="46"/>
      <c r="AI35" s="46"/>
      <c r="AJ35" s="46"/>
      <c r="AK35" s="288">
        <f>SUM(AK26:AK33)</f>
        <v>0</v>
      </c>
      <c r="AL35" s="287"/>
      <c r="AM35" s="287"/>
      <c r="AN35" s="287"/>
      <c r="AO35" s="289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52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53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54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55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54</v>
      </c>
      <c r="AI60" s="39"/>
      <c r="AJ60" s="39"/>
      <c r="AK60" s="39"/>
      <c r="AL60" s="39"/>
      <c r="AM60" s="53" t="s">
        <v>55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56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57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54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55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54</v>
      </c>
      <c r="AI75" s="39"/>
      <c r="AJ75" s="39"/>
      <c r="AK75" s="39"/>
      <c r="AL75" s="39"/>
      <c r="AM75" s="53" t="s">
        <v>55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58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TV19-035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99" t="str">
        <f>K6</f>
        <v>Ostrov, Rekonstrukce vnitrobloku na  9.etapě</v>
      </c>
      <c r="M85" s="300"/>
      <c r="N85" s="300"/>
      <c r="O85" s="300"/>
      <c r="P85" s="300"/>
      <c r="Q85" s="300"/>
      <c r="R85" s="300"/>
      <c r="S85" s="300"/>
      <c r="T85" s="300"/>
      <c r="U85" s="300"/>
      <c r="V85" s="300"/>
      <c r="W85" s="300"/>
      <c r="X85" s="300"/>
      <c r="Y85" s="300"/>
      <c r="Z85" s="300"/>
      <c r="AA85" s="300"/>
      <c r="AB85" s="300"/>
      <c r="AC85" s="300"/>
      <c r="AD85" s="300"/>
      <c r="AE85" s="300"/>
      <c r="AF85" s="300"/>
      <c r="AG85" s="300"/>
      <c r="AH85" s="300"/>
      <c r="AI85" s="300"/>
      <c r="AJ85" s="300"/>
      <c r="AK85" s="300"/>
      <c r="AL85" s="300"/>
      <c r="AM85" s="300"/>
      <c r="AN85" s="300"/>
      <c r="AO85" s="300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22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Ostrov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24</v>
      </c>
      <c r="AJ87" s="37"/>
      <c r="AK87" s="37"/>
      <c r="AL87" s="37"/>
      <c r="AM87" s="301" t="str">
        <f>IF(AN8= "","",AN8)</f>
        <v>24. 10. 2019</v>
      </c>
      <c r="AN87" s="301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27.95" customHeight="1">
      <c r="A89" s="35"/>
      <c r="B89" s="36"/>
      <c r="C89" s="30" t="s">
        <v>26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Město Ostrov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32</v>
      </c>
      <c r="AJ89" s="37"/>
      <c r="AK89" s="37"/>
      <c r="AL89" s="37"/>
      <c r="AM89" s="297" t="str">
        <f>IF(E17="","",E17)</f>
        <v>BPO spol. s r.o.,Lidická 1239,36317 OSTROV</v>
      </c>
      <c r="AN89" s="298"/>
      <c r="AO89" s="298"/>
      <c r="AP89" s="298"/>
      <c r="AQ89" s="37"/>
      <c r="AR89" s="40"/>
      <c r="AS89" s="291" t="s">
        <v>59</v>
      </c>
      <c r="AT89" s="292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30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35</v>
      </c>
      <c r="AJ90" s="37"/>
      <c r="AK90" s="37"/>
      <c r="AL90" s="37"/>
      <c r="AM90" s="297" t="str">
        <f>IF(E20="","",E20)</f>
        <v>Tomanová Ing.</v>
      </c>
      <c r="AN90" s="298"/>
      <c r="AO90" s="298"/>
      <c r="AP90" s="298"/>
      <c r="AQ90" s="37"/>
      <c r="AR90" s="40"/>
      <c r="AS90" s="293"/>
      <c r="AT90" s="294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95"/>
      <c r="AT91" s="296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318" t="s">
        <v>60</v>
      </c>
      <c r="D92" s="311"/>
      <c r="E92" s="311"/>
      <c r="F92" s="311"/>
      <c r="G92" s="311"/>
      <c r="H92" s="74"/>
      <c r="I92" s="310" t="s">
        <v>61</v>
      </c>
      <c r="J92" s="311"/>
      <c r="K92" s="311"/>
      <c r="L92" s="311"/>
      <c r="M92" s="311"/>
      <c r="N92" s="311"/>
      <c r="O92" s="311"/>
      <c r="P92" s="311"/>
      <c r="Q92" s="311"/>
      <c r="R92" s="311"/>
      <c r="S92" s="311"/>
      <c r="T92" s="311"/>
      <c r="U92" s="311"/>
      <c r="V92" s="311"/>
      <c r="W92" s="311"/>
      <c r="X92" s="311"/>
      <c r="Y92" s="311"/>
      <c r="Z92" s="311"/>
      <c r="AA92" s="311"/>
      <c r="AB92" s="311"/>
      <c r="AC92" s="311"/>
      <c r="AD92" s="311"/>
      <c r="AE92" s="311"/>
      <c r="AF92" s="311"/>
      <c r="AG92" s="313" t="s">
        <v>62</v>
      </c>
      <c r="AH92" s="311"/>
      <c r="AI92" s="311"/>
      <c r="AJ92" s="311"/>
      <c r="AK92" s="311"/>
      <c r="AL92" s="311"/>
      <c r="AM92" s="311"/>
      <c r="AN92" s="310" t="s">
        <v>63</v>
      </c>
      <c r="AO92" s="311"/>
      <c r="AP92" s="312"/>
      <c r="AQ92" s="75" t="s">
        <v>64</v>
      </c>
      <c r="AR92" s="40"/>
      <c r="AS92" s="76" t="s">
        <v>65</v>
      </c>
      <c r="AT92" s="77" t="s">
        <v>66</v>
      </c>
      <c r="AU92" s="77" t="s">
        <v>67</v>
      </c>
      <c r="AV92" s="77" t="s">
        <v>68</v>
      </c>
      <c r="AW92" s="77" t="s">
        <v>69</v>
      </c>
      <c r="AX92" s="77" t="s">
        <v>70</v>
      </c>
      <c r="AY92" s="77" t="s">
        <v>71</v>
      </c>
      <c r="AZ92" s="77" t="s">
        <v>72</v>
      </c>
      <c r="BA92" s="77" t="s">
        <v>73</v>
      </c>
      <c r="BB92" s="77" t="s">
        <v>74</v>
      </c>
      <c r="BC92" s="77" t="s">
        <v>75</v>
      </c>
      <c r="BD92" s="78" t="s">
        <v>76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77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316">
        <f>ROUND(SUM(AG95:AG98),2)</f>
        <v>0</v>
      </c>
      <c r="AH94" s="316"/>
      <c r="AI94" s="316"/>
      <c r="AJ94" s="316"/>
      <c r="AK94" s="316"/>
      <c r="AL94" s="316"/>
      <c r="AM94" s="316"/>
      <c r="AN94" s="317">
        <f>SUM(AG94,AT94)</f>
        <v>0</v>
      </c>
      <c r="AO94" s="317"/>
      <c r="AP94" s="317"/>
      <c r="AQ94" s="86" t="s">
        <v>1</v>
      </c>
      <c r="AR94" s="87"/>
      <c r="AS94" s="88">
        <f>ROUND(SUM(AS95:AS98),2)</f>
        <v>0</v>
      </c>
      <c r="AT94" s="89">
        <f>ROUND(SUM(AV94:AW94),2)</f>
        <v>0</v>
      </c>
      <c r="AU94" s="90">
        <f>ROUND(SUM(AU95:AU98),5)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ROUND(SUM(AZ95:AZ98),2)</f>
        <v>0</v>
      </c>
      <c r="BA94" s="89">
        <f>ROUND(SUM(BA95:BA98),2)</f>
        <v>0</v>
      </c>
      <c r="BB94" s="89">
        <f>ROUND(SUM(BB95:BB98),2)</f>
        <v>0</v>
      </c>
      <c r="BC94" s="89">
        <f>ROUND(SUM(BC95:BC98),2)</f>
        <v>0</v>
      </c>
      <c r="BD94" s="91">
        <f>ROUND(SUM(BD95:BD98),2)</f>
        <v>0</v>
      </c>
      <c r="BS94" s="92" t="s">
        <v>78</v>
      </c>
      <c r="BT94" s="92" t="s">
        <v>79</v>
      </c>
      <c r="BU94" s="93" t="s">
        <v>80</v>
      </c>
      <c r="BV94" s="92" t="s">
        <v>81</v>
      </c>
      <c r="BW94" s="92" t="s">
        <v>5</v>
      </c>
      <c r="BX94" s="92" t="s">
        <v>82</v>
      </c>
      <c r="CL94" s="92" t="s">
        <v>19</v>
      </c>
    </row>
    <row r="95" spans="1:91" s="7" customFormat="1" ht="16.5" customHeight="1">
      <c r="A95" s="94" t="s">
        <v>83</v>
      </c>
      <c r="B95" s="95"/>
      <c r="C95" s="96"/>
      <c r="D95" s="319" t="s">
        <v>84</v>
      </c>
      <c r="E95" s="319"/>
      <c r="F95" s="319"/>
      <c r="G95" s="319"/>
      <c r="H95" s="319"/>
      <c r="I95" s="97"/>
      <c r="J95" s="319" t="s">
        <v>85</v>
      </c>
      <c r="K95" s="319"/>
      <c r="L95" s="319"/>
      <c r="M95" s="319"/>
      <c r="N95" s="319"/>
      <c r="O95" s="319"/>
      <c r="P95" s="319"/>
      <c r="Q95" s="319"/>
      <c r="R95" s="319"/>
      <c r="S95" s="319"/>
      <c r="T95" s="319"/>
      <c r="U95" s="319"/>
      <c r="V95" s="319"/>
      <c r="W95" s="319"/>
      <c r="X95" s="319"/>
      <c r="Y95" s="319"/>
      <c r="Z95" s="319"/>
      <c r="AA95" s="319"/>
      <c r="AB95" s="319"/>
      <c r="AC95" s="319"/>
      <c r="AD95" s="319"/>
      <c r="AE95" s="319"/>
      <c r="AF95" s="319"/>
      <c r="AG95" s="314">
        <f>'A - Dopravní část'!J30</f>
        <v>0</v>
      </c>
      <c r="AH95" s="315"/>
      <c r="AI95" s="315"/>
      <c r="AJ95" s="315"/>
      <c r="AK95" s="315"/>
      <c r="AL95" s="315"/>
      <c r="AM95" s="315"/>
      <c r="AN95" s="314">
        <f>SUM(AG95,AT95)</f>
        <v>0</v>
      </c>
      <c r="AO95" s="315"/>
      <c r="AP95" s="315"/>
      <c r="AQ95" s="98" t="s">
        <v>86</v>
      </c>
      <c r="AR95" s="99"/>
      <c r="AS95" s="100">
        <v>0</v>
      </c>
      <c r="AT95" s="101">
        <f>ROUND(SUM(AV95:AW95),2)</f>
        <v>0</v>
      </c>
      <c r="AU95" s="102">
        <f>'A - Dopravní část'!P135</f>
        <v>0</v>
      </c>
      <c r="AV95" s="101">
        <f>'A - Dopravní část'!J33</f>
        <v>0</v>
      </c>
      <c r="AW95" s="101">
        <f>'A - Dopravní část'!J34</f>
        <v>0</v>
      </c>
      <c r="AX95" s="101">
        <f>'A - Dopravní část'!J35</f>
        <v>0</v>
      </c>
      <c r="AY95" s="101">
        <f>'A - Dopravní část'!J36</f>
        <v>0</v>
      </c>
      <c r="AZ95" s="101">
        <f>'A - Dopravní část'!F33</f>
        <v>0</v>
      </c>
      <c r="BA95" s="101">
        <f>'A - Dopravní část'!F34</f>
        <v>0</v>
      </c>
      <c r="BB95" s="101">
        <f>'A - Dopravní část'!F35</f>
        <v>0</v>
      </c>
      <c r="BC95" s="101">
        <f>'A - Dopravní část'!F36</f>
        <v>0</v>
      </c>
      <c r="BD95" s="103">
        <f>'A - Dopravní část'!F37</f>
        <v>0</v>
      </c>
      <c r="BT95" s="104" t="s">
        <v>87</v>
      </c>
      <c r="BV95" s="104" t="s">
        <v>81</v>
      </c>
      <c r="BW95" s="104" t="s">
        <v>88</v>
      </c>
      <c r="BX95" s="104" t="s">
        <v>5</v>
      </c>
      <c r="CL95" s="104" t="s">
        <v>19</v>
      </c>
      <c r="CM95" s="104" t="s">
        <v>89</v>
      </c>
    </row>
    <row r="96" spans="1:91" s="7" customFormat="1" ht="16.5" customHeight="1">
      <c r="A96" s="94" t="s">
        <v>83</v>
      </c>
      <c r="B96" s="95"/>
      <c r="C96" s="96"/>
      <c r="D96" s="319" t="s">
        <v>90</v>
      </c>
      <c r="E96" s="319"/>
      <c r="F96" s="319"/>
      <c r="G96" s="319"/>
      <c r="H96" s="319"/>
      <c r="I96" s="97"/>
      <c r="J96" s="319" t="s">
        <v>91</v>
      </c>
      <c r="K96" s="319"/>
      <c r="L96" s="319"/>
      <c r="M96" s="319"/>
      <c r="N96" s="319"/>
      <c r="O96" s="319"/>
      <c r="P96" s="319"/>
      <c r="Q96" s="319"/>
      <c r="R96" s="319"/>
      <c r="S96" s="319"/>
      <c r="T96" s="319"/>
      <c r="U96" s="319"/>
      <c r="V96" s="319"/>
      <c r="W96" s="319"/>
      <c r="X96" s="319"/>
      <c r="Y96" s="319"/>
      <c r="Z96" s="319"/>
      <c r="AA96" s="319"/>
      <c r="AB96" s="319"/>
      <c r="AC96" s="319"/>
      <c r="AD96" s="319"/>
      <c r="AE96" s="319"/>
      <c r="AF96" s="319"/>
      <c r="AG96" s="314">
        <f>'B - Vegetační úpravy'!J30</f>
        <v>0</v>
      </c>
      <c r="AH96" s="315"/>
      <c r="AI96" s="315"/>
      <c r="AJ96" s="315"/>
      <c r="AK96" s="315"/>
      <c r="AL96" s="315"/>
      <c r="AM96" s="315"/>
      <c r="AN96" s="314">
        <f>SUM(AG96,AT96)</f>
        <v>0</v>
      </c>
      <c r="AO96" s="315"/>
      <c r="AP96" s="315"/>
      <c r="AQ96" s="98" t="s">
        <v>86</v>
      </c>
      <c r="AR96" s="99"/>
      <c r="AS96" s="100">
        <v>0</v>
      </c>
      <c r="AT96" s="101">
        <f>ROUND(SUM(AV96:AW96),2)</f>
        <v>0</v>
      </c>
      <c r="AU96" s="102">
        <f>'B - Vegetační úpravy'!P117</f>
        <v>0</v>
      </c>
      <c r="AV96" s="101">
        <f>'B - Vegetační úpravy'!J33</f>
        <v>0</v>
      </c>
      <c r="AW96" s="101">
        <f>'B - Vegetační úpravy'!J34</f>
        <v>0</v>
      </c>
      <c r="AX96" s="101">
        <f>'B - Vegetační úpravy'!J35</f>
        <v>0</v>
      </c>
      <c r="AY96" s="101">
        <f>'B - Vegetační úpravy'!J36</f>
        <v>0</v>
      </c>
      <c r="AZ96" s="101">
        <f>'B - Vegetační úpravy'!F33</f>
        <v>0</v>
      </c>
      <c r="BA96" s="101">
        <f>'B - Vegetační úpravy'!F34</f>
        <v>0</v>
      </c>
      <c r="BB96" s="101">
        <f>'B - Vegetační úpravy'!F35</f>
        <v>0</v>
      </c>
      <c r="BC96" s="101">
        <f>'B - Vegetační úpravy'!F36</f>
        <v>0</v>
      </c>
      <c r="BD96" s="103">
        <f>'B - Vegetační úpravy'!F37</f>
        <v>0</v>
      </c>
      <c r="BT96" s="104" t="s">
        <v>87</v>
      </c>
      <c r="BV96" s="104" t="s">
        <v>81</v>
      </c>
      <c r="BW96" s="104" t="s">
        <v>92</v>
      </c>
      <c r="BX96" s="104" t="s">
        <v>5</v>
      </c>
      <c r="CL96" s="104" t="s">
        <v>19</v>
      </c>
      <c r="CM96" s="104" t="s">
        <v>89</v>
      </c>
    </row>
    <row r="97" spans="1:91" s="7" customFormat="1" ht="16.5" customHeight="1">
      <c r="A97" s="94" t="s">
        <v>83</v>
      </c>
      <c r="B97" s="95"/>
      <c r="C97" s="96"/>
      <c r="D97" s="319" t="s">
        <v>93</v>
      </c>
      <c r="E97" s="319"/>
      <c r="F97" s="319"/>
      <c r="G97" s="319"/>
      <c r="H97" s="319"/>
      <c r="I97" s="97"/>
      <c r="J97" s="319" t="s">
        <v>94</v>
      </c>
      <c r="K97" s="319"/>
      <c r="L97" s="319"/>
      <c r="M97" s="319"/>
      <c r="N97" s="319"/>
      <c r="O97" s="319"/>
      <c r="P97" s="319"/>
      <c r="Q97" s="319"/>
      <c r="R97" s="319"/>
      <c r="S97" s="319"/>
      <c r="T97" s="319"/>
      <c r="U97" s="319"/>
      <c r="V97" s="319"/>
      <c r="W97" s="319"/>
      <c r="X97" s="319"/>
      <c r="Y97" s="319"/>
      <c r="Z97" s="319"/>
      <c r="AA97" s="319"/>
      <c r="AB97" s="319"/>
      <c r="AC97" s="319"/>
      <c r="AD97" s="319"/>
      <c r="AE97" s="319"/>
      <c r="AF97" s="319"/>
      <c r="AG97" s="314">
        <f>'C - Elektročást'!J30</f>
        <v>0</v>
      </c>
      <c r="AH97" s="315"/>
      <c r="AI97" s="315"/>
      <c r="AJ97" s="315"/>
      <c r="AK97" s="315"/>
      <c r="AL97" s="315"/>
      <c r="AM97" s="315"/>
      <c r="AN97" s="314">
        <f>SUM(AG97,AT97)</f>
        <v>0</v>
      </c>
      <c r="AO97" s="315"/>
      <c r="AP97" s="315"/>
      <c r="AQ97" s="98" t="s">
        <v>86</v>
      </c>
      <c r="AR97" s="99"/>
      <c r="AS97" s="100">
        <v>0</v>
      </c>
      <c r="AT97" s="101">
        <f>ROUND(SUM(AV97:AW97),2)</f>
        <v>0</v>
      </c>
      <c r="AU97" s="102">
        <f>'C - Elektročást'!P120</f>
        <v>0</v>
      </c>
      <c r="AV97" s="101">
        <f>'C - Elektročást'!J33</f>
        <v>0</v>
      </c>
      <c r="AW97" s="101">
        <f>'C - Elektročást'!J34</f>
        <v>0</v>
      </c>
      <c r="AX97" s="101">
        <f>'C - Elektročást'!J35</f>
        <v>0</v>
      </c>
      <c r="AY97" s="101">
        <f>'C - Elektročást'!J36</f>
        <v>0</v>
      </c>
      <c r="AZ97" s="101">
        <f>'C - Elektročást'!F33</f>
        <v>0</v>
      </c>
      <c r="BA97" s="101">
        <f>'C - Elektročást'!F34</f>
        <v>0</v>
      </c>
      <c r="BB97" s="101">
        <f>'C - Elektročást'!F35</f>
        <v>0</v>
      </c>
      <c r="BC97" s="101">
        <f>'C - Elektročást'!F36</f>
        <v>0</v>
      </c>
      <c r="BD97" s="103">
        <f>'C - Elektročást'!F37</f>
        <v>0</v>
      </c>
      <c r="BT97" s="104" t="s">
        <v>87</v>
      </c>
      <c r="BV97" s="104" t="s">
        <v>81</v>
      </c>
      <c r="BW97" s="104" t="s">
        <v>95</v>
      </c>
      <c r="BX97" s="104" t="s">
        <v>5</v>
      </c>
      <c r="CL97" s="104" t="s">
        <v>19</v>
      </c>
      <c r="CM97" s="104" t="s">
        <v>89</v>
      </c>
    </row>
    <row r="98" spans="1:91" s="7" customFormat="1" ht="16.5" customHeight="1">
      <c r="A98" s="94" t="s">
        <v>83</v>
      </c>
      <c r="B98" s="95"/>
      <c r="C98" s="96"/>
      <c r="D98" s="319" t="s">
        <v>78</v>
      </c>
      <c r="E98" s="319"/>
      <c r="F98" s="319"/>
      <c r="G98" s="319"/>
      <c r="H98" s="319"/>
      <c r="I98" s="97"/>
      <c r="J98" s="319" t="s">
        <v>96</v>
      </c>
      <c r="K98" s="319"/>
      <c r="L98" s="319"/>
      <c r="M98" s="319"/>
      <c r="N98" s="319"/>
      <c r="O98" s="319"/>
      <c r="P98" s="319"/>
      <c r="Q98" s="319"/>
      <c r="R98" s="319"/>
      <c r="S98" s="319"/>
      <c r="T98" s="319"/>
      <c r="U98" s="319"/>
      <c r="V98" s="319"/>
      <c r="W98" s="319"/>
      <c r="X98" s="319"/>
      <c r="Y98" s="319"/>
      <c r="Z98" s="319"/>
      <c r="AA98" s="319"/>
      <c r="AB98" s="319"/>
      <c r="AC98" s="319"/>
      <c r="AD98" s="319"/>
      <c r="AE98" s="319"/>
      <c r="AF98" s="319"/>
      <c r="AG98" s="314">
        <f>'D - VRN'!J30</f>
        <v>0</v>
      </c>
      <c r="AH98" s="315"/>
      <c r="AI98" s="315"/>
      <c r="AJ98" s="315"/>
      <c r="AK98" s="315"/>
      <c r="AL98" s="315"/>
      <c r="AM98" s="315"/>
      <c r="AN98" s="314">
        <f>SUM(AG98,AT98)</f>
        <v>0</v>
      </c>
      <c r="AO98" s="315"/>
      <c r="AP98" s="315"/>
      <c r="AQ98" s="98" t="s">
        <v>86</v>
      </c>
      <c r="AR98" s="99"/>
      <c r="AS98" s="105">
        <v>0</v>
      </c>
      <c r="AT98" s="106">
        <f>ROUND(SUM(AV98:AW98),2)</f>
        <v>0</v>
      </c>
      <c r="AU98" s="107">
        <f>'D - VRN'!P117</f>
        <v>0</v>
      </c>
      <c r="AV98" s="106">
        <f>'D - VRN'!J33</f>
        <v>0</v>
      </c>
      <c r="AW98" s="106">
        <f>'D - VRN'!J34</f>
        <v>0</v>
      </c>
      <c r="AX98" s="106">
        <f>'D - VRN'!J35</f>
        <v>0</v>
      </c>
      <c r="AY98" s="106">
        <f>'D - VRN'!J36</f>
        <v>0</v>
      </c>
      <c r="AZ98" s="106">
        <f>'D - VRN'!F33</f>
        <v>0</v>
      </c>
      <c r="BA98" s="106">
        <f>'D - VRN'!F34</f>
        <v>0</v>
      </c>
      <c r="BB98" s="106">
        <f>'D - VRN'!F35</f>
        <v>0</v>
      </c>
      <c r="BC98" s="106">
        <f>'D - VRN'!F36</f>
        <v>0</v>
      </c>
      <c r="BD98" s="108">
        <f>'D - VRN'!F37</f>
        <v>0</v>
      </c>
      <c r="BT98" s="104" t="s">
        <v>87</v>
      </c>
      <c r="BV98" s="104" t="s">
        <v>81</v>
      </c>
      <c r="BW98" s="104" t="s">
        <v>97</v>
      </c>
      <c r="BX98" s="104" t="s">
        <v>5</v>
      </c>
      <c r="CL98" s="104" t="s">
        <v>19</v>
      </c>
      <c r="CM98" s="104" t="s">
        <v>89</v>
      </c>
    </row>
    <row r="99" spans="1:91" s="2" customFormat="1" ht="30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40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pans="1:91" s="2" customFormat="1" ht="6.95" customHeight="1">
      <c r="A100" s="35"/>
      <c r="B100" s="55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  <c r="Y100" s="56"/>
      <c r="Z100" s="56"/>
      <c r="AA100" s="56"/>
      <c r="AB100" s="56"/>
      <c r="AC100" s="56"/>
      <c r="AD100" s="56"/>
      <c r="AE100" s="56"/>
      <c r="AF100" s="56"/>
      <c r="AG100" s="56"/>
      <c r="AH100" s="56"/>
      <c r="AI100" s="56"/>
      <c r="AJ100" s="56"/>
      <c r="AK100" s="56"/>
      <c r="AL100" s="56"/>
      <c r="AM100" s="56"/>
      <c r="AN100" s="56"/>
      <c r="AO100" s="56"/>
      <c r="AP100" s="56"/>
      <c r="AQ100" s="56"/>
      <c r="AR100" s="40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</sheetData>
  <sheetProtection algorithmName="SHA-512" hashValue="JpOSlHCt5ggTEGdLjTEhTiE4QR0k7IYq+eEAW4xURY0eyl9RPwWC1DTY3eKQgzzLM5reBfyTCiOrqgsTEZfdog==" saltValue="2I/o/A+JXzoodl20+qx6hi7+WUDg6DUT4RS42E78R6krwIV2SZQZtg3OpcPu+YRD7/NFG08mi/VPhblCSYZO4Q==" spinCount="100000" sheet="1" objects="1" scenarios="1" formatColumns="0" formatRows="0"/>
  <mergeCells count="54">
    <mergeCell ref="AN98:AP98"/>
    <mergeCell ref="AG98:AM98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  <mergeCell ref="D98:H98"/>
    <mergeCell ref="J98:AF98"/>
    <mergeCell ref="AN95:AP95"/>
    <mergeCell ref="AG95:AM95"/>
    <mergeCell ref="AN96:AP96"/>
    <mergeCell ref="AG96:AM96"/>
    <mergeCell ref="AN97:AP97"/>
    <mergeCell ref="AG97:AM97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A - Dopravní část'!C2" display="/"/>
    <hyperlink ref="A96" location="'B - Vegetační úpravy'!C2" display="/"/>
    <hyperlink ref="A97" location="'C - Elektročást'!C2" display="/"/>
    <hyperlink ref="A98" location="'D - VRN'!C2" display="/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47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8" t="s">
        <v>88</v>
      </c>
    </row>
    <row r="3" spans="1:46" s="1" customFormat="1" ht="6.95" hidden="1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89</v>
      </c>
    </row>
    <row r="4" spans="1:46" s="1" customFormat="1" ht="24.95" hidden="1" customHeight="1">
      <c r="B4" s="21"/>
      <c r="D4" s="113" t="s">
        <v>98</v>
      </c>
      <c r="I4" s="109"/>
      <c r="L4" s="21"/>
      <c r="M4" s="114" t="s">
        <v>10</v>
      </c>
      <c r="AT4" s="18" t="s">
        <v>4</v>
      </c>
    </row>
    <row r="5" spans="1:46" s="1" customFormat="1" ht="6.95" hidden="1" customHeight="1">
      <c r="B5" s="21"/>
      <c r="I5" s="109"/>
      <c r="L5" s="21"/>
    </row>
    <row r="6" spans="1:46" s="1" customFormat="1" ht="12" hidden="1" customHeight="1">
      <c r="B6" s="21"/>
      <c r="D6" s="115" t="s">
        <v>16</v>
      </c>
      <c r="I6" s="109"/>
      <c r="L6" s="21"/>
    </row>
    <row r="7" spans="1:46" s="1" customFormat="1" ht="16.5" hidden="1" customHeight="1">
      <c r="B7" s="21"/>
      <c r="E7" s="320" t="str">
        <f>'Rekapitulace stavby'!K6</f>
        <v>Ostrov, Rekonstrukce vnitrobloku na  9.etapě</v>
      </c>
      <c r="F7" s="321"/>
      <c r="G7" s="321"/>
      <c r="H7" s="321"/>
      <c r="I7" s="109"/>
      <c r="L7" s="21"/>
    </row>
    <row r="8" spans="1:46" s="2" customFormat="1" ht="12" hidden="1" customHeight="1">
      <c r="A8" s="35"/>
      <c r="B8" s="40"/>
      <c r="C8" s="35"/>
      <c r="D8" s="115" t="s">
        <v>99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hidden="1" customHeight="1">
      <c r="A9" s="35"/>
      <c r="B9" s="40"/>
      <c r="C9" s="35"/>
      <c r="D9" s="35"/>
      <c r="E9" s="322" t="s">
        <v>100</v>
      </c>
      <c r="F9" s="323"/>
      <c r="G9" s="323"/>
      <c r="H9" s="323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 hidden="1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hidden="1" customHeight="1">
      <c r="A11" s="35"/>
      <c r="B11" s="40"/>
      <c r="C11" s="35"/>
      <c r="D11" s="115" t="s">
        <v>18</v>
      </c>
      <c r="E11" s="35"/>
      <c r="F11" s="117" t="s">
        <v>19</v>
      </c>
      <c r="G11" s="35"/>
      <c r="H11" s="35"/>
      <c r="I11" s="118" t="s">
        <v>20</v>
      </c>
      <c r="J11" s="117" t="s">
        <v>101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hidden="1" customHeight="1">
      <c r="A12" s="35"/>
      <c r="B12" s="40"/>
      <c r="C12" s="35"/>
      <c r="D12" s="115" t="s">
        <v>22</v>
      </c>
      <c r="E12" s="35"/>
      <c r="F12" s="117" t="s">
        <v>23</v>
      </c>
      <c r="G12" s="35"/>
      <c r="H12" s="35"/>
      <c r="I12" s="118" t="s">
        <v>24</v>
      </c>
      <c r="J12" s="119" t="str">
        <f>'Rekapitulace stavby'!AN8</f>
        <v>24. 10. 2019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hidden="1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hidden="1" customHeight="1">
      <c r="A14" s="35"/>
      <c r="B14" s="40"/>
      <c r="C14" s="35"/>
      <c r="D14" s="115" t="s">
        <v>26</v>
      </c>
      <c r="E14" s="35"/>
      <c r="F14" s="35"/>
      <c r="G14" s="35"/>
      <c r="H14" s="35"/>
      <c r="I14" s="118" t="s">
        <v>27</v>
      </c>
      <c r="J14" s="117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hidden="1" customHeight="1">
      <c r="A15" s="35"/>
      <c r="B15" s="40"/>
      <c r="C15" s="35"/>
      <c r="D15" s="35"/>
      <c r="E15" s="117" t="s">
        <v>28</v>
      </c>
      <c r="F15" s="35"/>
      <c r="G15" s="35"/>
      <c r="H15" s="35"/>
      <c r="I15" s="118" t="s">
        <v>29</v>
      </c>
      <c r="J15" s="117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hidden="1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hidden="1" customHeight="1">
      <c r="A17" s="35"/>
      <c r="B17" s="40"/>
      <c r="C17" s="35"/>
      <c r="D17" s="115" t="s">
        <v>30</v>
      </c>
      <c r="E17" s="35"/>
      <c r="F17" s="35"/>
      <c r="G17" s="35"/>
      <c r="H17" s="35"/>
      <c r="I17" s="118" t="s">
        <v>27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hidden="1" customHeight="1">
      <c r="A18" s="35"/>
      <c r="B18" s="40"/>
      <c r="C18" s="35"/>
      <c r="D18" s="35"/>
      <c r="E18" s="324" t="str">
        <f>'Rekapitulace stavby'!E14</f>
        <v>Vyplň údaj</v>
      </c>
      <c r="F18" s="325"/>
      <c r="G18" s="325"/>
      <c r="H18" s="325"/>
      <c r="I18" s="118" t="s">
        <v>29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hidden="1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hidden="1" customHeight="1">
      <c r="A20" s="35"/>
      <c r="B20" s="40"/>
      <c r="C20" s="35"/>
      <c r="D20" s="115" t="s">
        <v>32</v>
      </c>
      <c r="E20" s="35"/>
      <c r="F20" s="35"/>
      <c r="G20" s="35"/>
      <c r="H20" s="35"/>
      <c r="I20" s="118" t="s">
        <v>27</v>
      </c>
      <c r="J20" s="117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hidden="1" customHeight="1">
      <c r="A21" s="35"/>
      <c r="B21" s="40"/>
      <c r="C21" s="35"/>
      <c r="D21" s="35"/>
      <c r="E21" s="117" t="s">
        <v>33</v>
      </c>
      <c r="F21" s="35"/>
      <c r="G21" s="35"/>
      <c r="H21" s="35"/>
      <c r="I21" s="118" t="s">
        <v>29</v>
      </c>
      <c r="J21" s="117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hidden="1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hidden="1" customHeight="1">
      <c r="A23" s="35"/>
      <c r="B23" s="40"/>
      <c r="C23" s="35"/>
      <c r="D23" s="115" t="s">
        <v>35</v>
      </c>
      <c r="E23" s="35"/>
      <c r="F23" s="35"/>
      <c r="G23" s="35"/>
      <c r="H23" s="35"/>
      <c r="I23" s="118" t="s">
        <v>27</v>
      </c>
      <c r="J23" s="117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hidden="1" customHeight="1">
      <c r="A24" s="35"/>
      <c r="B24" s="40"/>
      <c r="C24" s="35"/>
      <c r="D24" s="35"/>
      <c r="E24" s="117" t="s">
        <v>36</v>
      </c>
      <c r="F24" s="35"/>
      <c r="G24" s="35"/>
      <c r="H24" s="35"/>
      <c r="I24" s="118" t="s">
        <v>29</v>
      </c>
      <c r="J24" s="117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hidden="1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hidden="1" customHeight="1">
      <c r="A26" s="35"/>
      <c r="B26" s="40"/>
      <c r="C26" s="35"/>
      <c r="D26" s="115" t="s">
        <v>37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hidden="1" customHeight="1">
      <c r="A27" s="120"/>
      <c r="B27" s="121"/>
      <c r="C27" s="120"/>
      <c r="D27" s="120"/>
      <c r="E27" s="326" t="s">
        <v>1</v>
      </c>
      <c r="F27" s="326"/>
      <c r="G27" s="326"/>
      <c r="H27" s="326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hidden="1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hidden="1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hidden="1" customHeight="1">
      <c r="A30" s="35"/>
      <c r="B30" s="40"/>
      <c r="C30" s="35"/>
      <c r="D30" s="126" t="s">
        <v>39</v>
      </c>
      <c r="E30" s="35"/>
      <c r="F30" s="35"/>
      <c r="G30" s="35"/>
      <c r="H30" s="35"/>
      <c r="I30" s="116"/>
      <c r="J30" s="127">
        <f>ROUND(J135,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hidden="1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hidden="1" customHeight="1">
      <c r="A32" s="35"/>
      <c r="B32" s="40"/>
      <c r="C32" s="35"/>
      <c r="D32" s="35"/>
      <c r="E32" s="35"/>
      <c r="F32" s="128" t="s">
        <v>41</v>
      </c>
      <c r="G32" s="35"/>
      <c r="H32" s="35"/>
      <c r="I32" s="129" t="s">
        <v>40</v>
      </c>
      <c r="J32" s="128" t="s">
        <v>42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hidden="1" customHeight="1">
      <c r="A33" s="35"/>
      <c r="B33" s="40"/>
      <c r="C33" s="35"/>
      <c r="D33" s="130" t="s">
        <v>43</v>
      </c>
      <c r="E33" s="115" t="s">
        <v>44</v>
      </c>
      <c r="F33" s="131">
        <f>ROUND((SUM(BE135:BE946)),  2)</f>
        <v>0</v>
      </c>
      <c r="G33" s="35"/>
      <c r="H33" s="35"/>
      <c r="I33" s="132">
        <v>0.21</v>
      </c>
      <c r="J33" s="131">
        <f>ROUND(((SUM(BE135:BE946))*I33),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hidden="1" customHeight="1">
      <c r="A34" s="35"/>
      <c r="B34" s="40"/>
      <c r="C34" s="35"/>
      <c r="D34" s="35"/>
      <c r="E34" s="115" t="s">
        <v>45</v>
      </c>
      <c r="F34" s="131">
        <f>ROUND((SUM(BF135:BF946)),  2)</f>
        <v>0</v>
      </c>
      <c r="G34" s="35"/>
      <c r="H34" s="35"/>
      <c r="I34" s="132">
        <v>0.15</v>
      </c>
      <c r="J34" s="131">
        <f>ROUND(((SUM(BF135:BF946))*I34),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46</v>
      </c>
      <c r="F35" s="131">
        <f>ROUND((SUM(BG135:BG946)),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47</v>
      </c>
      <c r="F36" s="131">
        <f>ROUND((SUM(BH135:BH946)),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48</v>
      </c>
      <c r="F37" s="131">
        <f>ROUND((SUM(BI135:BI946)),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hidden="1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hidden="1" customHeight="1">
      <c r="A39" s="35"/>
      <c r="B39" s="40"/>
      <c r="C39" s="133"/>
      <c r="D39" s="134" t="s">
        <v>49</v>
      </c>
      <c r="E39" s="135"/>
      <c r="F39" s="135"/>
      <c r="G39" s="136" t="s">
        <v>50</v>
      </c>
      <c r="H39" s="137" t="s">
        <v>51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hidden="1" customHeight="1">
      <c r="B41" s="21"/>
      <c r="I41" s="109"/>
      <c r="L41" s="21"/>
    </row>
    <row r="42" spans="1:31" s="1" customFormat="1" ht="14.45" hidden="1" customHeight="1">
      <c r="B42" s="21"/>
      <c r="I42" s="109"/>
      <c r="L42" s="21"/>
    </row>
    <row r="43" spans="1:31" s="1" customFormat="1" ht="14.45" hidden="1" customHeight="1">
      <c r="B43" s="21"/>
      <c r="I43" s="109"/>
      <c r="L43" s="21"/>
    </row>
    <row r="44" spans="1:31" s="1" customFormat="1" ht="14.45" hidden="1" customHeight="1">
      <c r="B44" s="21"/>
      <c r="I44" s="109"/>
      <c r="L44" s="21"/>
    </row>
    <row r="45" spans="1:31" s="1" customFormat="1" ht="14.45" hidden="1" customHeight="1">
      <c r="B45" s="21"/>
      <c r="I45" s="109"/>
      <c r="L45" s="21"/>
    </row>
    <row r="46" spans="1:31" s="1" customFormat="1" ht="14.45" hidden="1" customHeight="1">
      <c r="B46" s="21"/>
      <c r="I46" s="109"/>
      <c r="L46" s="21"/>
    </row>
    <row r="47" spans="1:31" s="1" customFormat="1" ht="14.45" hidden="1" customHeight="1">
      <c r="B47" s="21"/>
      <c r="I47" s="109"/>
      <c r="L47" s="21"/>
    </row>
    <row r="48" spans="1:31" s="1" customFormat="1" ht="14.45" hidden="1" customHeight="1">
      <c r="B48" s="21"/>
      <c r="I48" s="109"/>
      <c r="L48" s="21"/>
    </row>
    <row r="49" spans="1:31" s="1" customFormat="1" ht="14.45" hidden="1" customHeight="1">
      <c r="B49" s="21"/>
      <c r="I49" s="109"/>
      <c r="L49" s="21"/>
    </row>
    <row r="50" spans="1:31" s="2" customFormat="1" ht="14.45" hidden="1" customHeight="1">
      <c r="B50" s="52"/>
      <c r="D50" s="141" t="s">
        <v>52</v>
      </c>
      <c r="E50" s="142"/>
      <c r="F50" s="142"/>
      <c r="G50" s="141" t="s">
        <v>53</v>
      </c>
      <c r="H50" s="142"/>
      <c r="I50" s="143"/>
      <c r="J50" s="142"/>
      <c r="K50" s="142"/>
      <c r="L50" s="52"/>
    </row>
    <row r="51" spans="1:31" ht="11.25" hidden="1">
      <c r="B51" s="21"/>
      <c r="L51" s="21"/>
    </row>
    <row r="52" spans="1:31" ht="11.25" hidden="1">
      <c r="B52" s="21"/>
      <c r="L52" s="21"/>
    </row>
    <row r="53" spans="1:31" ht="11.25" hidden="1">
      <c r="B53" s="21"/>
      <c r="L53" s="21"/>
    </row>
    <row r="54" spans="1:31" ht="11.25" hidden="1">
      <c r="B54" s="21"/>
      <c r="L54" s="21"/>
    </row>
    <row r="55" spans="1:31" ht="11.25" hidden="1">
      <c r="B55" s="21"/>
      <c r="L55" s="21"/>
    </row>
    <row r="56" spans="1:31" ht="11.25" hidden="1">
      <c r="B56" s="21"/>
      <c r="L56" s="21"/>
    </row>
    <row r="57" spans="1:31" ht="11.25" hidden="1">
      <c r="B57" s="21"/>
      <c r="L57" s="21"/>
    </row>
    <row r="58" spans="1:31" ht="11.25" hidden="1">
      <c r="B58" s="21"/>
      <c r="L58" s="21"/>
    </row>
    <row r="59" spans="1:31" ht="11.25" hidden="1">
      <c r="B59" s="21"/>
      <c r="L59" s="21"/>
    </row>
    <row r="60" spans="1:31" ht="11.25" hidden="1">
      <c r="B60" s="21"/>
      <c r="L60" s="21"/>
    </row>
    <row r="61" spans="1:31" s="2" customFormat="1" ht="12.75" hidden="1">
      <c r="A61" s="35"/>
      <c r="B61" s="40"/>
      <c r="C61" s="35"/>
      <c r="D61" s="144" t="s">
        <v>54</v>
      </c>
      <c r="E61" s="145"/>
      <c r="F61" s="146" t="s">
        <v>55</v>
      </c>
      <c r="G61" s="144" t="s">
        <v>54</v>
      </c>
      <c r="H61" s="145"/>
      <c r="I61" s="147"/>
      <c r="J61" s="148" t="s">
        <v>55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 hidden="1">
      <c r="B62" s="21"/>
      <c r="L62" s="21"/>
    </row>
    <row r="63" spans="1:31" ht="11.25" hidden="1">
      <c r="B63" s="21"/>
      <c r="L63" s="21"/>
    </row>
    <row r="64" spans="1:31" ht="11.25" hidden="1">
      <c r="B64" s="21"/>
      <c r="L64" s="21"/>
    </row>
    <row r="65" spans="1:31" s="2" customFormat="1" ht="12.75" hidden="1">
      <c r="A65" s="35"/>
      <c r="B65" s="40"/>
      <c r="C65" s="35"/>
      <c r="D65" s="141" t="s">
        <v>56</v>
      </c>
      <c r="E65" s="149"/>
      <c r="F65" s="149"/>
      <c r="G65" s="141" t="s">
        <v>57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 hidden="1">
      <c r="B66" s="21"/>
      <c r="L66" s="21"/>
    </row>
    <row r="67" spans="1:31" ht="11.25" hidden="1">
      <c r="B67" s="21"/>
      <c r="L67" s="21"/>
    </row>
    <row r="68" spans="1:31" ht="11.25" hidden="1">
      <c r="B68" s="21"/>
      <c r="L68" s="21"/>
    </row>
    <row r="69" spans="1:31" ht="11.25" hidden="1">
      <c r="B69" s="21"/>
      <c r="L69" s="21"/>
    </row>
    <row r="70" spans="1:31" ht="11.25" hidden="1">
      <c r="B70" s="21"/>
      <c r="L70" s="21"/>
    </row>
    <row r="71" spans="1:31" ht="11.25" hidden="1">
      <c r="B71" s="21"/>
      <c r="L71" s="21"/>
    </row>
    <row r="72" spans="1:31" ht="11.25" hidden="1">
      <c r="B72" s="21"/>
      <c r="L72" s="21"/>
    </row>
    <row r="73" spans="1:31" ht="11.25" hidden="1">
      <c r="B73" s="21"/>
      <c r="L73" s="21"/>
    </row>
    <row r="74" spans="1:31" ht="11.25" hidden="1">
      <c r="B74" s="21"/>
      <c r="L74" s="21"/>
    </row>
    <row r="75" spans="1:31" ht="11.25" hidden="1">
      <c r="B75" s="21"/>
      <c r="L75" s="21"/>
    </row>
    <row r="76" spans="1:31" s="2" customFormat="1" ht="12.75" hidden="1">
      <c r="A76" s="35"/>
      <c r="B76" s="40"/>
      <c r="C76" s="35"/>
      <c r="D76" s="144" t="s">
        <v>54</v>
      </c>
      <c r="E76" s="145"/>
      <c r="F76" s="146" t="s">
        <v>55</v>
      </c>
      <c r="G76" s="144" t="s">
        <v>54</v>
      </c>
      <c r="H76" s="145"/>
      <c r="I76" s="147"/>
      <c r="J76" s="148" t="s">
        <v>55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hidden="1" customHeight="1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ht="11.25" hidden="1"/>
    <row r="79" spans="1:31" ht="11.25" hidden="1"/>
    <row r="80" spans="1:31" ht="11.25" hidden="1"/>
    <row r="81" spans="1:47" s="2" customFormat="1" ht="6.95" customHeight="1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102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7" t="str">
        <f>E7</f>
        <v>Ostrov, Rekonstrukce vnitrobloku na  9.etapě</v>
      </c>
      <c r="F85" s="328"/>
      <c r="G85" s="328"/>
      <c r="H85" s="328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99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99" t="str">
        <f>E9</f>
        <v>A - Dopravní část</v>
      </c>
      <c r="F87" s="329"/>
      <c r="G87" s="329"/>
      <c r="H87" s="329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22</v>
      </c>
      <c r="D89" s="37"/>
      <c r="E89" s="37"/>
      <c r="F89" s="28" t="str">
        <f>F12</f>
        <v>Ostrov</v>
      </c>
      <c r="G89" s="37"/>
      <c r="H89" s="37"/>
      <c r="I89" s="118" t="s">
        <v>24</v>
      </c>
      <c r="J89" s="67" t="str">
        <f>IF(J12="","",J12)</f>
        <v>24. 10. 2019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58.15" customHeight="1">
      <c r="A91" s="35"/>
      <c r="B91" s="36"/>
      <c r="C91" s="30" t="s">
        <v>26</v>
      </c>
      <c r="D91" s="37"/>
      <c r="E91" s="37"/>
      <c r="F91" s="28" t="str">
        <f>E15</f>
        <v>Město Ostrov</v>
      </c>
      <c r="G91" s="37"/>
      <c r="H91" s="37"/>
      <c r="I91" s="118" t="s">
        <v>32</v>
      </c>
      <c r="J91" s="33" t="str">
        <f>E21</f>
        <v>BPO spol. s r.o.,Lidická 1239,36317 OSTROV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118" t="s">
        <v>35</v>
      </c>
      <c r="J92" s="33" t="str">
        <f>E24</f>
        <v>Tomanová Ing.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7" t="s">
        <v>103</v>
      </c>
      <c r="D94" s="158"/>
      <c r="E94" s="158"/>
      <c r="F94" s="158"/>
      <c r="G94" s="158"/>
      <c r="H94" s="158"/>
      <c r="I94" s="159"/>
      <c r="J94" s="160" t="s">
        <v>104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105</v>
      </c>
      <c r="D96" s="37"/>
      <c r="E96" s="37"/>
      <c r="F96" s="37"/>
      <c r="G96" s="37"/>
      <c r="H96" s="37"/>
      <c r="I96" s="116"/>
      <c r="J96" s="85">
        <f>J135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106</v>
      </c>
    </row>
    <row r="97" spans="2:12" s="9" customFormat="1" ht="24.95" customHeight="1">
      <c r="B97" s="162"/>
      <c r="C97" s="163"/>
      <c r="D97" s="164" t="s">
        <v>107</v>
      </c>
      <c r="E97" s="165"/>
      <c r="F97" s="165"/>
      <c r="G97" s="165"/>
      <c r="H97" s="165"/>
      <c r="I97" s="166"/>
      <c r="J97" s="167">
        <f>J136</f>
        <v>0</v>
      </c>
      <c r="K97" s="163"/>
      <c r="L97" s="168"/>
    </row>
    <row r="98" spans="2:12" s="10" customFormat="1" ht="19.899999999999999" customHeight="1">
      <c r="B98" s="169"/>
      <c r="C98" s="170"/>
      <c r="D98" s="171" t="s">
        <v>108</v>
      </c>
      <c r="E98" s="172"/>
      <c r="F98" s="172"/>
      <c r="G98" s="172"/>
      <c r="H98" s="172"/>
      <c r="I98" s="173"/>
      <c r="J98" s="174">
        <f>J137</f>
        <v>0</v>
      </c>
      <c r="K98" s="170"/>
      <c r="L98" s="175"/>
    </row>
    <row r="99" spans="2:12" s="10" customFormat="1" ht="19.899999999999999" customHeight="1">
      <c r="B99" s="169"/>
      <c r="C99" s="170"/>
      <c r="D99" s="171" t="s">
        <v>109</v>
      </c>
      <c r="E99" s="172"/>
      <c r="F99" s="172"/>
      <c r="G99" s="172"/>
      <c r="H99" s="172"/>
      <c r="I99" s="173"/>
      <c r="J99" s="174">
        <f>J357</f>
        <v>0</v>
      </c>
      <c r="K99" s="170"/>
      <c r="L99" s="175"/>
    </row>
    <row r="100" spans="2:12" s="10" customFormat="1" ht="19.899999999999999" customHeight="1">
      <c r="B100" s="169"/>
      <c r="C100" s="170"/>
      <c r="D100" s="171" t="s">
        <v>110</v>
      </c>
      <c r="E100" s="172"/>
      <c r="F100" s="172"/>
      <c r="G100" s="172"/>
      <c r="H100" s="172"/>
      <c r="I100" s="173"/>
      <c r="J100" s="174">
        <f>J380</f>
        <v>0</v>
      </c>
      <c r="K100" s="170"/>
      <c r="L100" s="175"/>
    </row>
    <row r="101" spans="2:12" s="10" customFormat="1" ht="19.899999999999999" customHeight="1">
      <c r="B101" s="169"/>
      <c r="C101" s="170"/>
      <c r="D101" s="171" t="s">
        <v>111</v>
      </c>
      <c r="E101" s="172"/>
      <c r="F101" s="172"/>
      <c r="G101" s="172"/>
      <c r="H101" s="172"/>
      <c r="I101" s="173"/>
      <c r="J101" s="174">
        <f>J391</f>
        <v>0</v>
      </c>
      <c r="K101" s="170"/>
      <c r="L101" s="175"/>
    </row>
    <row r="102" spans="2:12" s="10" customFormat="1" ht="19.899999999999999" customHeight="1">
      <c r="B102" s="169"/>
      <c r="C102" s="170"/>
      <c r="D102" s="171" t="s">
        <v>112</v>
      </c>
      <c r="E102" s="172"/>
      <c r="F102" s="172"/>
      <c r="G102" s="172"/>
      <c r="H102" s="172"/>
      <c r="I102" s="173"/>
      <c r="J102" s="174">
        <f>J396</f>
        <v>0</v>
      </c>
      <c r="K102" s="170"/>
      <c r="L102" s="175"/>
    </row>
    <row r="103" spans="2:12" s="10" customFormat="1" ht="14.85" customHeight="1">
      <c r="B103" s="169"/>
      <c r="C103" s="170"/>
      <c r="D103" s="171" t="s">
        <v>113</v>
      </c>
      <c r="E103" s="172"/>
      <c r="F103" s="172"/>
      <c r="G103" s="172"/>
      <c r="H103" s="172"/>
      <c r="I103" s="173"/>
      <c r="J103" s="174">
        <f>J397</f>
        <v>0</v>
      </c>
      <c r="K103" s="170"/>
      <c r="L103" s="175"/>
    </row>
    <row r="104" spans="2:12" s="10" customFormat="1" ht="14.85" customHeight="1">
      <c r="B104" s="169"/>
      <c r="C104" s="170"/>
      <c r="D104" s="171" t="s">
        <v>114</v>
      </c>
      <c r="E104" s="172"/>
      <c r="F104" s="172"/>
      <c r="G104" s="172"/>
      <c r="H104" s="172"/>
      <c r="I104" s="173"/>
      <c r="J104" s="174">
        <f>J419</f>
        <v>0</v>
      </c>
      <c r="K104" s="170"/>
      <c r="L104" s="175"/>
    </row>
    <row r="105" spans="2:12" s="10" customFormat="1" ht="14.85" customHeight="1">
      <c r="B105" s="169"/>
      <c r="C105" s="170"/>
      <c r="D105" s="171" t="s">
        <v>115</v>
      </c>
      <c r="E105" s="172"/>
      <c r="F105" s="172"/>
      <c r="G105" s="172"/>
      <c r="H105" s="172"/>
      <c r="I105" s="173"/>
      <c r="J105" s="174">
        <f>J447</f>
        <v>0</v>
      </c>
      <c r="K105" s="170"/>
      <c r="L105" s="175"/>
    </row>
    <row r="106" spans="2:12" s="10" customFormat="1" ht="14.85" customHeight="1">
      <c r="B106" s="169"/>
      <c r="C106" s="170"/>
      <c r="D106" s="171" t="s">
        <v>116</v>
      </c>
      <c r="E106" s="172"/>
      <c r="F106" s="172"/>
      <c r="G106" s="172"/>
      <c r="H106" s="172"/>
      <c r="I106" s="173"/>
      <c r="J106" s="174">
        <f>J458</f>
        <v>0</v>
      </c>
      <c r="K106" s="170"/>
      <c r="L106" s="175"/>
    </row>
    <row r="107" spans="2:12" s="10" customFormat="1" ht="19.899999999999999" customHeight="1">
      <c r="B107" s="169"/>
      <c r="C107" s="170"/>
      <c r="D107" s="171" t="s">
        <v>117</v>
      </c>
      <c r="E107" s="172"/>
      <c r="F107" s="172"/>
      <c r="G107" s="172"/>
      <c r="H107" s="172"/>
      <c r="I107" s="173"/>
      <c r="J107" s="174">
        <f>J477</f>
        <v>0</v>
      </c>
      <c r="K107" s="170"/>
      <c r="L107" s="175"/>
    </row>
    <row r="108" spans="2:12" s="10" customFormat="1" ht="19.899999999999999" customHeight="1">
      <c r="B108" s="169"/>
      <c r="C108" s="170"/>
      <c r="D108" s="171" t="s">
        <v>118</v>
      </c>
      <c r="E108" s="172"/>
      <c r="F108" s="172"/>
      <c r="G108" s="172"/>
      <c r="H108" s="172"/>
      <c r="I108" s="173"/>
      <c r="J108" s="174">
        <f>J492</f>
        <v>0</v>
      </c>
      <c r="K108" s="170"/>
      <c r="L108" s="175"/>
    </row>
    <row r="109" spans="2:12" s="10" customFormat="1" ht="19.899999999999999" customHeight="1">
      <c r="B109" s="169"/>
      <c r="C109" s="170"/>
      <c r="D109" s="171" t="s">
        <v>119</v>
      </c>
      <c r="E109" s="172"/>
      <c r="F109" s="172"/>
      <c r="G109" s="172"/>
      <c r="H109" s="172"/>
      <c r="I109" s="173"/>
      <c r="J109" s="174">
        <f>J619</f>
        <v>0</v>
      </c>
      <c r="K109" s="170"/>
      <c r="L109" s="175"/>
    </row>
    <row r="110" spans="2:12" s="10" customFormat="1" ht="19.899999999999999" customHeight="1">
      <c r="B110" s="169"/>
      <c r="C110" s="170"/>
      <c r="D110" s="171" t="s">
        <v>120</v>
      </c>
      <c r="E110" s="172"/>
      <c r="F110" s="172"/>
      <c r="G110" s="172"/>
      <c r="H110" s="172"/>
      <c r="I110" s="173"/>
      <c r="J110" s="174">
        <f>J784</f>
        <v>0</v>
      </c>
      <c r="K110" s="170"/>
      <c r="L110" s="175"/>
    </row>
    <row r="111" spans="2:12" s="10" customFormat="1" ht="19.899999999999999" customHeight="1">
      <c r="B111" s="169"/>
      <c r="C111" s="170"/>
      <c r="D111" s="171" t="s">
        <v>121</v>
      </c>
      <c r="E111" s="172"/>
      <c r="F111" s="172"/>
      <c r="G111" s="172"/>
      <c r="H111" s="172"/>
      <c r="I111" s="173"/>
      <c r="J111" s="174">
        <f>J789</f>
        <v>0</v>
      </c>
      <c r="K111" s="170"/>
      <c r="L111" s="175"/>
    </row>
    <row r="112" spans="2:12" s="10" customFormat="1" ht="19.899999999999999" customHeight="1">
      <c r="B112" s="169"/>
      <c r="C112" s="170"/>
      <c r="D112" s="171" t="s">
        <v>122</v>
      </c>
      <c r="E112" s="172"/>
      <c r="F112" s="172"/>
      <c r="G112" s="172"/>
      <c r="H112" s="172"/>
      <c r="I112" s="173"/>
      <c r="J112" s="174">
        <f>J811</f>
        <v>0</v>
      </c>
      <c r="K112" s="170"/>
      <c r="L112" s="175"/>
    </row>
    <row r="113" spans="1:31" s="10" customFormat="1" ht="19.899999999999999" customHeight="1">
      <c r="B113" s="169"/>
      <c r="C113" s="170"/>
      <c r="D113" s="171" t="s">
        <v>123</v>
      </c>
      <c r="E113" s="172"/>
      <c r="F113" s="172"/>
      <c r="G113" s="172"/>
      <c r="H113" s="172"/>
      <c r="I113" s="173"/>
      <c r="J113" s="174">
        <f>J859</f>
        <v>0</v>
      </c>
      <c r="K113" s="170"/>
      <c r="L113" s="175"/>
    </row>
    <row r="114" spans="1:31" s="9" customFormat="1" ht="24.95" customHeight="1">
      <c r="B114" s="162"/>
      <c r="C114" s="163"/>
      <c r="D114" s="164" t="s">
        <v>124</v>
      </c>
      <c r="E114" s="165"/>
      <c r="F114" s="165"/>
      <c r="G114" s="165"/>
      <c r="H114" s="165"/>
      <c r="I114" s="166"/>
      <c r="J114" s="167">
        <f>J861</f>
        <v>0</v>
      </c>
      <c r="K114" s="163"/>
      <c r="L114" s="168"/>
    </row>
    <row r="115" spans="1:31" s="10" customFormat="1" ht="19.899999999999999" customHeight="1">
      <c r="B115" s="169"/>
      <c r="C115" s="170"/>
      <c r="D115" s="171" t="s">
        <v>125</v>
      </c>
      <c r="E115" s="172"/>
      <c r="F115" s="172"/>
      <c r="G115" s="172"/>
      <c r="H115" s="172"/>
      <c r="I115" s="173"/>
      <c r="J115" s="174">
        <f>J862</f>
        <v>0</v>
      </c>
      <c r="K115" s="170"/>
      <c r="L115" s="175"/>
    </row>
    <row r="116" spans="1:31" s="2" customFormat="1" ht="21.75" customHeight="1">
      <c r="A116" s="35"/>
      <c r="B116" s="36"/>
      <c r="C116" s="37"/>
      <c r="D116" s="37"/>
      <c r="E116" s="37"/>
      <c r="F116" s="37"/>
      <c r="G116" s="37"/>
      <c r="H116" s="37"/>
      <c r="I116" s="116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6.95" customHeight="1">
      <c r="A117" s="35"/>
      <c r="B117" s="55"/>
      <c r="C117" s="56"/>
      <c r="D117" s="56"/>
      <c r="E117" s="56"/>
      <c r="F117" s="56"/>
      <c r="G117" s="56"/>
      <c r="H117" s="56"/>
      <c r="I117" s="153"/>
      <c r="J117" s="56"/>
      <c r="K117" s="56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21" spans="1:31" s="2" customFormat="1" ht="6.95" customHeight="1">
      <c r="A121" s="35"/>
      <c r="B121" s="57"/>
      <c r="C121" s="58"/>
      <c r="D121" s="58"/>
      <c r="E121" s="58"/>
      <c r="F121" s="58"/>
      <c r="G121" s="58"/>
      <c r="H121" s="58"/>
      <c r="I121" s="156"/>
      <c r="J121" s="58"/>
      <c r="K121" s="58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24.95" customHeight="1">
      <c r="A122" s="35"/>
      <c r="B122" s="36"/>
      <c r="C122" s="24" t="s">
        <v>126</v>
      </c>
      <c r="D122" s="37"/>
      <c r="E122" s="37"/>
      <c r="F122" s="37"/>
      <c r="G122" s="37"/>
      <c r="H122" s="37"/>
      <c r="I122" s="116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6.95" customHeight="1">
      <c r="A123" s="35"/>
      <c r="B123" s="36"/>
      <c r="C123" s="37"/>
      <c r="D123" s="37"/>
      <c r="E123" s="37"/>
      <c r="F123" s="37"/>
      <c r="G123" s="37"/>
      <c r="H123" s="37"/>
      <c r="I123" s="116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2" customHeight="1">
      <c r="A124" s="35"/>
      <c r="B124" s="36"/>
      <c r="C124" s="30" t="s">
        <v>16</v>
      </c>
      <c r="D124" s="37"/>
      <c r="E124" s="37"/>
      <c r="F124" s="37"/>
      <c r="G124" s="37"/>
      <c r="H124" s="37"/>
      <c r="I124" s="116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6.5" customHeight="1">
      <c r="A125" s="35"/>
      <c r="B125" s="36"/>
      <c r="C125" s="37"/>
      <c r="D125" s="37"/>
      <c r="E125" s="327" t="str">
        <f>E7</f>
        <v>Ostrov, Rekonstrukce vnitrobloku na  9.etapě</v>
      </c>
      <c r="F125" s="328"/>
      <c r="G125" s="328"/>
      <c r="H125" s="328"/>
      <c r="I125" s="116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2" customHeight="1">
      <c r="A126" s="35"/>
      <c r="B126" s="36"/>
      <c r="C126" s="30" t="s">
        <v>99</v>
      </c>
      <c r="D126" s="37"/>
      <c r="E126" s="37"/>
      <c r="F126" s="37"/>
      <c r="G126" s="37"/>
      <c r="H126" s="37"/>
      <c r="I126" s="116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6.5" customHeight="1">
      <c r="A127" s="35"/>
      <c r="B127" s="36"/>
      <c r="C127" s="37"/>
      <c r="D127" s="37"/>
      <c r="E127" s="299" t="str">
        <f>E9</f>
        <v>A - Dopravní část</v>
      </c>
      <c r="F127" s="329"/>
      <c r="G127" s="329"/>
      <c r="H127" s="329"/>
      <c r="I127" s="116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6.95" customHeight="1">
      <c r="A128" s="35"/>
      <c r="B128" s="36"/>
      <c r="C128" s="37"/>
      <c r="D128" s="37"/>
      <c r="E128" s="37"/>
      <c r="F128" s="37"/>
      <c r="G128" s="37"/>
      <c r="H128" s="37"/>
      <c r="I128" s="116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2" customHeight="1">
      <c r="A129" s="35"/>
      <c r="B129" s="36"/>
      <c r="C129" s="30" t="s">
        <v>22</v>
      </c>
      <c r="D129" s="37"/>
      <c r="E129" s="37"/>
      <c r="F129" s="28" t="str">
        <f>F12</f>
        <v>Ostrov</v>
      </c>
      <c r="G129" s="37"/>
      <c r="H129" s="37"/>
      <c r="I129" s="118" t="s">
        <v>24</v>
      </c>
      <c r="J129" s="67" t="str">
        <f>IF(J12="","",J12)</f>
        <v>24. 10. 2019</v>
      </c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6.95" customHeight="1">
      <c r="A130" s="35"/>
      <c r="B130" s="36"/>
      <c r="C130" s="37"/>
      <c r="D130" s="37"/>
      <c r="E130" s="37"/>
      <c r="F130" s="37"/>
      <c r="G130" s="37"/>
      <c r="H130" s="37"/>
      <c r="I130" s="116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58.15" customHeight="1">
      <c r="A131" s="35"/>
      <c r="B131" s="36"/>
      <c r="C131" s="30" t="s">
        <v>26</v>
      </c>
      <c r="D131" s="37"/>
      <c r="E131" s="37"/>
      <c r="F131" s="28" t="str">
        <f>E15</f>
        <v>Město Ostrov</v>
      </c>
      <c r="G131" s="37"/>
      <c r="H131" s="37"/>
      <c r="I131" s="118" t="s">
        <v>32</v>
      </c>
      <c r="J131" s="33" t="str">
        <f>E21</f>
        <v>BPO spol. s r.o.,Lidická 1239,36317 OSTROV</v>
      </c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2" customFormat="1" ht="15.2" customHeight="1">
      <c r="A132" s="35"/>
      <c r="B132" s="36"/>
      <c r="C132" s="30" t="s">
        <v>30</v>
      </c>
      <c r="D132" s="37"/>
      <c r="E132" s="37"/>
      <c r="F132" s="28" t="str">
        <f>IF(E18="","",E18)</f>
        <v>Vyplň údaj</v>
      </c>
      <c r="G132" s="37"/>
      <c r="H132" s="37"/>
      <c r="I132" s="118" t="s">
        <v>35</v>
      </c>
      <c r="J132" s="33" t="str">
        <f>E24</f>
        <v>Tomanová Ing.</v>
      </c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5" s="2" customFormat="1" ht="10.35" customHeight="1">
      <c r="A133" s="35"/>
      <c r="B133" s="36"/>
      <c r="C133" s="37"/>
      <c r="D133" s="37"/>
      <c r="E133" s="37"/>
      <c r="F133" s="37"/>
      <c r="G133" s="37"/>
      <c r="H133" s="37"/>
      <c r="I133" s="116"/>
      <c r="J133" s="37"/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5" s="11" customFormat="1" ht="29.25" customHeight="1">
      <c r="A134" s="176"/>
      <c r="B134" s="177"/>
      <c r="C134" s="178" t="s">
        <v>127</v>
      </c>
      <c r="D134" s="179" t="s">
        <v>64</v>
      </c>
      <c r="E134" s="179" t="s">
        <v>60</v>
      </c>
      <c r="F134" s="179" t="s">
        <v>61</v>
      </c>
      <c r="G134" s="179" t="s">
        <v>128</v>
      </c>
      <c r="H134" s="179" t="s">
        <v>129</v>
      </c>
      <c r="I134" s="180" t="s">
        <v>130</v>
      </c>
      <c r="J134" s="179" t="s">
        <v>104</v>
      </c>
      <c r="K134" s="181" t="s">
        <v>131</v>
      </c>
      <c r="L134" s="182"/>
      <c r="M134" s="76" t="s">
        <v>1</v>
      </c>
      <c r="N134" s="77" t="s">
        <v>43</v>
      </c>
      <c r="O134" s="77" t="s">
        <v>132</v>
      </c>
      <c r="P134" s="77" t="s">
        <v>133</v>
      </c>
      <c r="Q134" s="77" t="s">
        <v>134</v>
      </c>
      <c r="R134" s="77" t="s">
        <v>135</v>
      </c>
      <c r="S134" s="77" t="s">
        <v>136</v>
      </c>
      <c r="T134" s="78" t="s">
        <v>137</v>
      </c>
      <c r="U134" s="176"/>
      <c r="V134" s="176"/>
      <c r="W134" s="176"/>
      <c r="X134" s="176"/>
      <c r="Y134" s="176"/>
      <c r="Z134" s="176"/>
      <c r="AA134" s="176"/>
      <c r="AB134" s="176"/>
      <c r="AC134" s="176"/>
      <c r="AD134" s="176"/>
      <c r="AE134" s="176"/>
    </row>
    <row r="135" spans="1:65" s="2" customFormat="1" ht="22.9" customHeight="1">
      <c r="A135" s="35"/>
      <c r="B135" s="36"/>
      <c r="C135" s="83" t="s">
        <v>138</v>
      </c>
      <c r="D135" s="37"/>
      <c r="E135" s="37"/>
      <c r="F135" s="37"/>
      <c r="G135" s="37"/>
      <c r="H135" s="37"/>
      <c r="I135" s="116"/>
      <c r="J135" s="183">
        <f>BK135</f>
        <v>0</v>
      </c>
      <c r="K135" s="37"/>
      <c r="L135" s="40"/>
      <c r="M135" s="79"/>
      <c r="N135" s="184"/>
      <c r="O135" s="80"/>
      <c r="P135" s="185">
        <f>P136+P861</f>
        <v>0</v>
      </c>
      <c r="Q135" s="80"/>
      <c r="R135" s="185">
        <f>R136+R861</f>
        <v>1146.171885</v>
      </c>
      <c r="S135" s="80"/>
      <c r="T135" s="186">
        <f>T136+T861</f>
        <v>2114.0329999999999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78</v>
      </c>
      <c r="AU135" s="18" t="s">
        <v>106</v>
      </c>
      <c r="BK135" s="187">
        <f>BK136+BK861</f>
        <v>0</v>
      </c>
    </row>
    <row r="136" spans="1:65" s="12" customFormat="1" ht="25.9" customHeight="1">
      <c r="B136" s="188"/>
      <c r="C136" s="189"/>
      <c r="D136" s="190" t="s">
        <v>78</v>
      </c>
      <c r="E136" s="191" t="s">
        <v>139</v>
      </c>
      <c r="F136" s="191" t="s">
        <v>140</v>
      </c>
      <c r="G136" s="189"/>
      <c r="H136" s="189"/>
      <c r="I136" s="192"/>
      <c r="J136" s="193">
        <f>BK136</f>
        <v>0</v>
      </c>
      <c r="K136" s="189"/>
      <c r="L136" s="194"/>
      <c r="M136" s="195"/>
      <c r="N136" s="196"/>
      <c r="O136" s="196"/>
      <c r="P136" s="197">
        <f>P137+P357+P380+P391+P396+P477+P492+P619+P784+P789+P811+P859</f>
        <v>0</v>
      </c>
      <c r="Q136" s="196"/>
      <c r="R136" s="197">
        <f>R137+R357+R380+R391+R396+R477+R492+R619+R784+R789+R811+R859</f>
        <v>1107.536685</v>
      </c>
      <c r="S136" s="196"/>
      <c r="T136" s="198">
        <f>T137+T357+T380+T391+T396+T477+T492+T619+T784+T789+T811+T859</f>
        <v>2114.0329999999999</v>
      </c>
      <c r="AR136" s="199" t="s">
        <v>87</v>
      </c>
      <c r="AT136" s="200" t="s">
        <v>78</v>
      </c>
      <c r="AU136" s="200" t="s">
        <v>79</v>
      </c>
      <c r="AY136" s="199" t="s">
        <v>141</v>
      </c>
      <c r="BK136" s="201">
        <f>BK137+BK357+BK380+BK391+BK396+BK477+BK492+BK619+BK784+BK789+BK811+BK859</f>
        <v>0</v>
      </c>
    </row>
    <row r="137" spans="1:65" s="12" customFormat="1" ht="22.9" customHeight="1">
      <c r="B137" s="188"/>
      <c r="C137" s="189"/>
      <c r="D137" s="190" t="s">
        <v>78</v>
      </c>
      <c r="E137" s="202" t="s">
        <v>87</v>
      </c>
      <c r="F137" s="202" t="s">
        <v>142</v>
      </c>
      <c r="G137" s="189"/>
      <c r="H137" s="189"/>
      <c r="I137" s="192"/>
      <c r="J137" s="203">
        <f>BK137</f>
        <v>0</v>
      </c>
      <c r="K137" s="189"/>
      <c r="L137" s="194"/>
      <c r="M137" s="195"/>
      <c r="N137" s="196"/>
      <c r="O137" s="196"/>
      <c r="P137" s="197">
        <f>SUM(P138:P356)</f>
        <v>0</v>
      </c>
      <c r="Q137" s="196"/>
      <c r="R137" s="197">
        <f>SUM(R138:R356)</f>
        <v>70.43271</v>
      </c>
      <c r="S137" s="196"/>
      <c r="T137" s="198">
        <f>SUM(T138:T356)</f>
        <v>0</v>
      </c>
      <c r="AR137" s="199" t="s">
        <v>87</v>
      </c>
      <c r="AT137" s="200" t="s">
        <v>78</v>
      </c>
      <c r="AU137" s="200" t="s">
        <v>87</v>
      </c>
      <c r="AY137" s="199" t="s">
        <v>141</v>
      </c>
      <c r="BK137" s="201">
        <f>SUM(BK138:BK356)</f>
        <v>0</v>
      </c>
    </row>
    <row r="138" spans="1:65" s="2" customFormat="1" ht="16.5" customHeight="1">
      <c r="A138" s="35"/>
      <c r="B138" s="36"/>
      <c r="C138" s="204" t="s">
        <v>87</v>
      </c>
      <c r="D138" s="204" t="s">
        <v>143</v>
      </c>
      <c r="E138" s="205" t="s">
        <v>144</v>
      </c>
      <c r="F138" s="206" t="s">
        <v>145</v>
      </c>
      <c r="G138" s="207" t="s">
        <v>146</v>
      </c>
      <c r="H138" s="208">
        <v>156</v>
      </c>
      <c r="I138" s="209"/>
      <c r="J138" s="210">
        <f>ROUND(I138*H138,2)</f>
        <v>0</v>
      </c>
      <c r="K138" s="206" t="s">
        <v>147</v>
      </c>
      <c r="L138" s="40"/>
      <c r="M138" s="211" t="s">
        <v>1</v>
      </c>
      <c r="N138" s="212" t="s">
        <v>44</v>
      </c>
      <c r="O138" s="72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5" t="s">
        <v>148</v>
      </c>
      <c r="AT138" s="215" t="s">
        <v>143</v>
      </c>
      <c r="AU138" s="215" t="s">
        <v>89</v>
      </c>
      <c r="AY138" s="18" t="s">
        <v>141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8" t="s">
        <v>87</v>
      </c>
      <c r="BK138" s="216">
        <f>ROUND(I138*H138,2)</f>
        <v>0</v>
      </c>
      <c r="BL138" s="18" t="s">
        <v>148</v>
      </c>
      <c r="BM138" s="215" t="s">
        <v>149</v>
      </c>
    </row>
    <row r="139" spans="1:65" s="13" customFormat="1" ht="11.25">
      <c r="B139" s="217"/>
      <c r="C139" s="218"/>
      <c r="D139" s="219" t="s">
        <v>150</v>
      </c>
      <c r="E139" s="220" t="s">
        <v>1</v>
      </c>
      <c r="F139" s="221" t="s">
        <v>151</v>
      </c>
      <c r="G139" s="218"/>
      <c r="H139" s="220" t="s">
        <v>1</v>
      </c>
      <c r="I139" s="222"/>
      <c r="J139" s="218"/>
      <c r="K139" s="218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150</v>
      </c>
      <c r="AU139" s="227" t="s">
        <v>89</v>
      </c>
      <c r="AV139" s="13" t="s">
        <v>87</v>
      </c>
      <c r="AW139" s="13" t="s">
        <v>34</v>
      </c>
      <c r="AX139" s="13" t="s">
        <v>79</v>
      </c>
      <c r="AY139" s="227" t="s">
        <v>141</v>
      </c>
    </row>
    <row r="140" spans="1:65" s="14" customFormat="1" ht="11.25">
      <c r="B140" s="228"/>
      <c r="C140" s="229"/>
      <c r="D140" s="219" t="s">
        <v>150</v>
      </c>
      <c r="E140" s="230" t="s">
        <v>1</v>
      </c>
      <c r="F140" s="231" t="s">
        <v>152</v>
      </c>
      <c r="G140" s="229"/>
      <c r="H140" s="232">
        <v>156</v>
      </c>
      <c r="I140" s="233"/>
      <c r="J140" s="229"/>
      <c r="K140" s="229"/>
      <c r="L140" s="234"/>
      <c r="M140" s="235"/>
      <c r="N140" s="236"/>
      <c r="O140" s="236"/>
      <c r="P140" s="236"/>
      <c r="Q140" s="236"/>
      <c r="R140" s="236"/>
      <c r="S140" s="236"/>
      <c r="T140" s="237"/>
      <c r="AT140" s="238" t="s">
        <v>150</v>
      </c>
      <c r="AU140" s="238" t="s">
        <v>89</v>
      </c>
      <c r="AV140" s="14" t="s">
        <v>89</v>
      </c>
      <c r="AW140" s="14" t="s">
        <v>34</v>
      </c>
      <c r="AX140" s="14" t="s">
        <v>87</v>
      </c>
      <c r="AY140" s="238" t="s">
        <v>141</v>
      </c>
    </row>
    <row r="141" spans="1:65" s="2" customFormat="1" ht="24" customHeight="1">
      <c r="A141" s="35"/>
      <c r="B141" s="36"/>
      <c r="C141" s="204" t="s">
        <v>89</v>
      </c>
      <c r="D141" s="204" t="s">
        <v>143</v>
      </c>
      <c r="E141" s="205" t="s">
        <v>153</v>
      </c>
      <c r="F141" s="206" t="s">
        <v>154</v>
      </c>
      <c r="G141" s="207" t="s">
        <v>146</v>
      </c>
      <c r="H141" s="208">
        <v>140</v>
      </c>
      <c r="I141" s="209"/>
      <c r="J141" s="210">
        <f>ROUND(I141*H141,2)</f>
        <v>0</v>
      </c>
      <c r="K141" s="206" t="s">
        <v>147</v>
      </c>
      <c r="L141" s="40"/>
      <c r="M141" s="211" t="s">
        <v>1</v>
      </c>
      <c r="N141" s="212" t="s">
        <v>44</v>
      </c>
      <c r="O141" s="72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5" t="s">
        <v>148</v>
      </c>
      <c r="AT141" s="215" t="s">
        <v>143</v>
      </c>
      <c r="AU141" s="215" t="s">
        <v>89</v>
      </c>
      <c r="AY141" s="18" t="s">
        <v>141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8" t="s">
        <v>87</v>
      </c>
      <c r="BK141" s="216">
        <f>ROUND(I141*H141,2)</f>
        <v>0</v>
      </c>
      <c r="BL141" s="18" t="s">
        <v>148</v>
      </c>
      <c r="BM141" s="215" t="s">
        <v>155</v>
      </c>
    </row>
    <row r="142" spans="1:65" s="13" customFormat="1" ht="11.25">
      <c r="B142" s="217"/>
      <c r="C142" s="218"/>
      <c r="D142" s="219" t="s">
        <v>150</v>
      </c>
      <c r="E142" s="220" t="s">
        <v>1</v>
      </c>
      <c r="F142" s="221" t="s">
        <v>156</v>
      </c>
      <c r="G142" s="218"/>
      <c r="H142" s="220" t="s">
        <v>1</v>
      </c>
      <c r="I142" s="222"/>
      <c r="J142" s="218"/>
      <c r="K142" s="218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150</v>
      </c>
      <c r="AU142" s="227" t="s">
        <v>89</v>
      </c>
      <c r="AV142" s="13" t="s">
        <v>87</v>
      </c>
      <c r="AW142" s="13" t="s">
        <v>34</v>
      </c>
      <c r="AX142" s="13" t="s">
        <v>79</v>
      </c>
      <c r="AY142" s="227" t="s">
        <v>141</v>
      </c>
    </row>
    <row r="143" spans="1:65" s="13" customFormat="1" ht="11.25">
      <c r="B143" s="217"/>
      <c r="C143" s="218"/>
      <c r="D143" s="219" t="s">
        <v>150</v>
      </c>
      <c r="E143" s="220" t="s">
        <v>1</v>
      </c>
      <c r="F143" s="221" t="s">
        <v>157</v>
      </c>
      <c r="G143" s="218"/>
      <c r="H143" s="220" t="s">
        <v>1</v>
      </c>
      <c r="I143" s="222"/>
      <c r="J143" s="218"/>
      <c r="K143" s="218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150</v>
      </c>
      <c r="AU143" s="227" t="s">
        <v>89</v>
      </c>
      <c r="AV143" s="13" t="s">
        <v>87</v>
      </c>
      <c r="AW143" s="13" t="s">
        <v>34</v>
      </c>
      <c r="AX143" s="13" t="s">
        <v>79</v>
      </c>
      <c r="AY143" s="227" t="s">
        <v>141</v>
      </c>
    </row>
    <row r="144" spans="1:65" s="14" customFormat="1" ht="11.25">
      <c r="B144" s="228"/>
      <c r="C144" s="229"/>
      <c r="D144" s="219" t="s">
        <v>150</v>
      </c>
      <c r="E144" s="230" t="s">
        <v>1</v>
      </c>
      <c r="F144" s="231" t="s">
        <v>158</v>
      </c>
      <c r="G144" s="229"/>
      <c r="H144" s="232">
        <v>140</v>
      </c>
      <c r="I144" s="233"/>
      <c r="J144" s="229"/>
      <c r="K144" s="229"/>
      <c r="L144" s="234"/>
      <c r="M144" s="235"/>
      <c r="N144" s="236"/>
      <c r="O144" s="236"/>
      <c r="P144" s="236"/>
      <c r="Q144" s="236"/>
      <c r="R144" s="236"/>
      <c r="S144" s="236"/>
      <c r="T144" s="237"/>
      <c r="AT144" s="238" t="s">
        <v>150</v>
      </c>
      <c r="AU144" s="238" t="s">
        <v>89</v>
      </c>
      <c r="AV144" s="14" t="s">
        <v>89</v>
      </c>
      <c r="AW144" s="14" t="s">
        <v>34</v>
      </c>
      <c r="AX144" s="14" t="s">
        <v>87</v>
      </c>
      <c r="AY144" s="238" t="s">
        <v>141</v>
      </c>
    </row>
    <row r="145" spans="1:65" s="2" customFormat="1" ht="24" customHeight="1">
      <c r="A145" s="35"/>
      <c r="B145" s="36"/>
      <c r="C145" s="204" t="s">
        <v>159</v>
      </c>
      <c r="D145" s="204" t="s">
        <v>143</v>
      </c>
      <c r="E145" s="205" t="s">
        <v>160</v>
      </c>
      <c r="F145" s="206" t="s">
        <v>161</v>
      </c>
      <c r="G145" s="207" t="s">
        <v>146</v>
      </c>
      <c r="H145" s="208">
        <v>280</v>
      </c>
      <c r="I145" s="209"/>
      <c r="J145" s="210">
        <f>ROUND(I145*H145,2)</f>
        <v>0</v>
      </c>
      <c r="K145" s="206" t="s">
        <v>147</v>
      </c>
      <c r="L145" s="40"/>
      <c r="M145" s="211" t="s">
        <v>1</v>
      </c>
      <c r="N145" s="212" t="s">
        <v>44</v>
      </c>
      <c r="O145" s="72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5" t="s">
        <v>148</v>
      </c>
      <c r="AT145" s="215" t="s">
        <v>143</v>
      </c>
      <c r="AU145" s="215" t="s">
        <v>89</v>
      </c>
      <c r="AY145" s="18" t="s">
        <v>141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8" t="s">
        <v>87</v>
      </c>
      <c r="BK145" s="216">
        <f>ROUND(I145*H145,2)</f>
        <v>0</v>
      </c>
      <c r="BL145" s="18" t="s">
        <v>148</v>
      </c>
      <c r="BM145" s="215" t="s">
        <v>162</v>
      </c>
    </row>
    <row r="146" spans="1:65" s="13" customFormat="1" ht="11.25">
      <c r="B146" s="217"/>
      <c r="C146" s="218"/>
      <c r="D146" s="219" t="s">
        <v>150</v>
      </c>
      <c r="E146" s="220" t="s">
        <v>1</v>
      </c>
      <c r="F146" s="221" t="s">
        <v>156</v>
      </c>
      <c r="G146" s="218"/>
      <c r="H146" s="220" t="s">
        <v>1</v>
      </c>
      <c r="I146" s="222"/>
      <c r="J146" s="218"/>
      <c r="K146" s="218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150</v>
      </c>
      <c r="AU146" s="227" t="s">
        <v>89</v>
      </c>
      <c r="AV146" s="13" t="s">
        <v>87</v>
      </c>
      <c r="AW146" s="13" t="s">
        <v>34</v>
      </c>
      <c r="AX146" s="13" t="s">
        <v>79</v>
      </c>
      <c r="AY146" s="227" t="s">
        <v>141</v>
      </c>
    </row>
    <row r="147" spans="1:65" s="13" customFormat="1" ht="11.25">
      <c r="B147" s="217"/>
      <c r="C147" s="218"/>
      <c r="D147" s="219" t="s">
        <v>150</v>
      </c>
      <c r="E147" s="220" t="s">
        <v>1</v>
      </c>
      <c r="F147" s="221" t="s">
        <v>157</v>
      </c>
      <c r="G147" s="218"/>
      <c r="H147" s="220" t="s">
        <v>1</v>
      </c>
      <c r="I147" s="222"/>
      <c r="J147" s="218"/>
      <c r="K147" s="218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150</v>
      </c>
      <c r="AU147" s="227" t="s">
        <v>89</v>
      </c>
      <c r="AV147" s="13" t="s">
        <v>87</v>
      </c>
      <c r="AW147" s="13" t="s">
        <v>34</v>
      </c>
      <c r="AX147" s="13" t="s">
        <v>79</v>
      </c>
      <c r="AY147" s="227" t="s">
        <v>141</v>
      </c>
    </row>
    <row r="148" spans="1:65" s="14" customFormat="1" ht="11.25">
      <c r="B148" s="228"/>
      <c r="C148" s="229"/>
      <c r="D148" s="219" t="s">
        <v>150</v>
      </c>
      <c r="E148" s="230" t="s">
        <v>1</v>
      </c>
      <c r="F148" s="231" t="s">
        <v>163</v>
      </c>
      <c r="G148" s="229"/>
      <c r="H148" s="232">
        <v>280</v>
      </c>
      <c r="I148" s="233"/>
      <c r="J148" s="229"/>
      <c r="K148" s="229"/>
      <c r="L148" s="234"/>
      <c r="M148" s="235"/>
      <c r="N148" s="236"/>
      <c r="O148" s="236"/>
      <c r="P148" s="236"/>
      <c r="Q148" s="236"/>
      <c r="R148" s="236"/>
      <c r="S148" s="236"/>
      <c r="T148" s="237"/>
      <c r="AT148" s="238" t="s">
        <v>150</v>
      </c>
      <c r="AU148" s="238" t="s">
        <v>89</v>
      </c>
      <c r="AV148" s="14" t="s">
        <v>89</v>
      </c>
      <c r="AW148" s="14" t="s">
        <v>34</v>
      </c>
      <c r="AX148" s="14" t="s">
        <v>87</v>
      </c>
      <c r="AY148" s="238" t="s">
        <v>141</v>
      </c>
    </row>
    <row r="149" spans="1:65" s="2" customFormat="1" ht="24" customHeight="1">
      <c r="A149" s="35"/>
      <c r="B149" s="36"/>
      <c r="C149" s="204" t="s">
        <v>148</v>
      </c>
      <c r="D149" s="204" t="s">
        <v>143</v>
      </c>
      <c r="E149" s="205" t="s">
        <v>164</v>
      </c>
      <c r="F149" s="206" t="s">
        <v>165</v>
      </c>
      <c r="G149" s="207" t="s">
        <v>146</v>
      </c>
      <c r="H149" s="208">
        <v>140</v>
      </c>
      <c r="I149" s="209"/>
      <c r="J149" s="210">
        <f>ROUND(I149*H149,2)</f>
        <v>0</v>
      </c>
      <c r="K149" s="206" t="s">
        <v>147</v>
      </c>
      <c r="L149" s="40"/>
      <c r="M149" s="211" t="s">
        <v>1</v>
      </c>
      <c r="N149" s="212" t="s">
        <v>44</v>
      </c>
      <c r="O149" s="72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5" t="s">
        <v>148</v>
      </c>
      <c r="AT149" s="215" t="s">
        <v>143</v>
      </c>
      <c r="AU149" s="215" t="s">
        <v>89</v>
      </c>
      <c r="AY149" s="18" t="s">
        <v>141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8" t="s">
        <v>87</v>
      </c>
      <c r="BK149" s="216">
        <f>ROUND(I149*H149,2)</f>
        <v>0</v>
      </c>
      <c r="BL149" s="18" t="s">
        <v>148</v>
      </c>
      <c r="BM149" s="215" t="s">
        <v>166</v>
      </c>
    </row>
    <row r="150" spans="1:65" s="13" customFormat="1" ht="11.25">
      <c r="B150" s="217"/>
      <c r="C150" s="218"/>
      <c r="D150" s="219" t="s">
        <v>150</v>
      </c>
      <c r="E150" s="220" t="s">
        <v>1</v>
      </c>
      <c r="F150" s="221" t="s">
        <v>167</v>
      </c>
      <c r="G150" s="218"/>
      <c r="H150" s="220" t="s">
        <v>1</v>
      </c>
      <c r="I150" s="222"/>
      <c r="J150" s="218"/>
      <c r="K150" s="218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150</v>
      </c>
      <c r="AU150" s="227" t="s">
        <v>89</v>
      </c>
      <c r="AV150" s="13" t="s">
        <v>87</v>
      </c>
      <c r="AW150" s="13" t="s">
        <v>34</v>
      </c>
      <c r="AX150" s="13" t="s">
        <v>79</v>
      </c>
      <c r="AY150" s="227" t="s">
        <v>141</v>
      </c>
    </row>
    <row r="151" spans="1:65" s="13" customFormat="1" ht="11.25">
      <c r="B151" s="217"/>
      <c r="C151" s="218"/>
      <c r="D151" s="219" t="s">
        <v>150</v>
      </c>
      <c r="E151" s="220" t="s">
        <v>1</v>
      </c>
      <c r="F151" s="221" t="s">
        <v>168</v>
      </c>
      <c r="G151" s="218"/>
      <c r="H151" s="220" t="s">
        <v>1</v>
      </c>
      <c r="I151" s="222"/>
      <c r="J151" s="218"/>
      <c r="K151" s="218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150</v>
      </c>
      <c r="AU151" s="227" t="s">
        <v>89</v>
      </c>
      <c r="AV151" s="13" t="s">
        <v>87</v>
      </c>
      <c r="AW151" s="13" t="s">
        <v>34</v>
      </c>
      <c r="AX151" s="13" t="s">
        <v>79</v>
      </c>
      <c r="AY151" s="227" t="s">
        <v>141</v>
      </c>
    </row>
    <row r="152" spans="1:65" s="14" customFormat="1" ht="11.25">
      <c r="B152" s="228"/>
      <c r="C152" s="229"/>
      <c r="D152" s="219" t="s">
        <v>150</v>
      </c>
      <c r="E152" s="230" t="s">
        <v>1</v>
      </c>
      <c r="F152" s="231" t="s">
        <v>169</v>
      </c>
      <c r="G152" s="229"/>
      <c r="H152" s="232">
        <v>140</v>
      </c>
      <c r="I152" s="233"/>
      <c r="J152" s="229"/>
      <c r="K152" s="229"/>
      <c r="L152" s="234"/>
      <c r="M152" s="235"/>
      <c r="N152" s="236"/>
      <c r="O152" s="236"/>
      <c r="P152" s="236"/>
      <c r="Q152" s="236"/>
      <c r="R152" s="236"/>
      <c r="S152" s="236"/>
      <c r="T152" s="237"/>
      <c r="AT152" s="238" t="s">
        <v>150</v>
      </c>
      <c r="AU152" s="238" t="s">
        <v>89</v>
      </c>
      <c r="AV152" s="14" t="s">
        <v>89</v>
      </c>
      <c r="AW152" s="14" t="s">
        <v>34</v>
      </c>
      <c r="AX152" s="14" t="s">
        <v>87</v>
      </c>
      <c r="AY152" s="238" t="s">
        <v>141</v>
      </c>
    </row>
    <row r="153" spans="1:65" s="2" customFormat="1" ht="24" customHeight="1">
      <c r="A153" s="35"/>
      <c r="B153" s="36"/>
      <c r="C153" s="204" t="s">
        <v>170</v>
      </c>
      <c r="D153" s="204" t="s">
        <v>143</v>
      </c>
      <c r="E153" s="205" t="s">
        <v>171</v>
      </c>
      <c r="F153" s="206" t="s">
        <v>172</v>
      </c>
      <c r="G153" s="207" t="s">
        <v>146</v>
      </c>
      <c r="H153" s="208">
        <v>280</v>
      </c>
      <c r="I153" s="209"/>
      <c r="J153" s="210">
        <f>ROUND(I153*H153,2)</f>
        <v>0</v>
      </c>
      <c r="K153" s="206" t="s">
        <v>147</v>
      </c>
      <c r="L153" s="40"/>
      <c r="M153" s="211" t="s">
        <v>1</v>
      </c>
      <c r="N153" s="212" t="s">
        <v>44</v>
      </c>
      <c r="O153" s="72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5" t="s">
        <v>148</v>
      </c>
      <c r="AT153" s="215" t="s">
        <v>143</v>
      </c>
      <c r="AU153" s="215" t="s">
        <v>89</v>
      </c>
      <c r="AY153" s="18" t="s">
        <v>141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8" t="s">
        <v>87</v>
      </c>
      <c r="BK153" s="216">
        <f>ROUND(I153*H153,2)</f>
        <v>0</v>
      </c>
      <c r="BL153" s="18" t="s">
        <v>148</v>
      </c>
      <c r="BM153" s="215" t="s">
        <v>173</v>
      </c>
    </row>
    <row r="154" spans="1:65" s="13" customFormat="1" ht="11.25">
      <c r="B154" s="217"/>
      <c r="C154" s="218"/>
      <c r="D154" s="219" t="s">
        <v>150</v>
      </c>
      <c r="E154" s="220" t="s">
        <v>1</v>
      </c>
      <c r="F154" s="221" t="s">
        <v>156</v>
      </c>
      <c r="G154" s="218"/>
      <c r="H154" s="220" t="s">
        <v>1</v>
      </c>
      <c r="I154" s="222"/>
      <c r="J154" s="218"/>
      <c r="K154" s="218"/>
      <c r="L154" s="223"/>
      <c r="M154" s="224"/>
      <c r="N154" s="225"/>
      <c r="O154" s="225"/>
      <c r="P154" s="225"/>
      <c r="Q154" s="225"/>
      <c r="R154" s="225"/>
      <c r="S154" s="225"/>
      <c r="T154" s="226"/>
      <c r="AT154" s="227" t="s">
        <v>150</v>
      </c>
      <c r="AU154" s="227" t="s">
        <v>89</v>
      </c>
      <c r="AV154" s="13" t="s">
        <v>87</v>
      </c>
      <c r="AW154" s="13" t="s">
        <v>34</v>
      </c>
      <c r="AX154" s="13" t="s">
        <v>79</v>
      </c>
      <c r="AY154" s="227" t="s">
        <v>141</v>
      </c>
    </row>
    <row r="155" spans="1:65" s="13" customFormat="1" ht="11.25">
      <c r="B155" s="217"/>
      <c r="C155" s="218"/>
      <c r="D155" s="219" t="s">
        <v>150</v>
      </c>
      <c r="E155" s="220" t="s">
        <v>1</v>
      </c>
      <c r="F155" s="221" t="s">
        <v>157</v>
      </c>
      <c r="G155" s="218"/>
      <c r="H155" s="220" t="s">
        <v>1</v>
      </c>
      <c r="I155" s="222"/>
      <c r="J155" s="218"/>
      <c r="K155" s="218"/>
      <c r="L155" s="223"/>
      <c r="M155" s="224"/>
      <c r="N155" s="225"/>
      <c r="O155" s="225"/>
      <c r="P155" s="225"/>
      <c r="Q155" s="225"/>
      <c r="R155" s="225"/>
      <c r="S155" s="225"/>
      <c r="T155" s="226"/>
      <c r="AT155" s="227" t="s">
        <v>150</v>
      </c>
      <c r="AU155" s="227" t="s">
        <v>89</v>
      </c>
      <c r="AV155" s="13" t="s">
        <v>87</v>
      </c>
      <c r="AW155" s="13" t="s">
        <v>34</v>
      </c>
      <c r="AX155" s="13" t="s">
        <v>79</v>
      </c>
      <c r="AY155" s="227" t="s">
        <v>141</v>
      </c>
    </row>
    <row r="156" spans="1:65" s="14" customFormat="1" ht="11.25">
      <c r="B156" s="228"/>
      <c r="C156" s="229"/>
      <c r="D156" s="219" t="s">
        <v>150</v>
      </c>
      <c r="E156" s="230" t="s">
        <v>1</v>
      </c>
      <c r="F156" s="231" t="s">
        <v>163</v>
      </c>
      <c r="G156" s="229"/>
      <c r="H156" s="232">
        <v>280</v>
      </c>
      <c r="I156" s="233"/>
      <c r="J156" s="229"/>
      <c r="K156" s="229"/>
      <c r="L156" s="234"/>
      <c r="M156" s="235"/>
      <c r="N156" s="236"/>
      <c r="O156" s="236"/>
      <c r="P156" s="236"/>
      <c r="Q156" s="236"/>
      <c r="R156" s="236"/>
      <c r="S156" s="236"/>
      <c r="T156" s="237"/>
      <c r="AT156" s="238" t="s">
        <v>150</v>
      </c>
      <c r="AU156" s="238" t="s">
        <v>89</v>
      </c>
      <c r="AV156" s="14" t="s">
        <v>89</v>
      </c>
      <c r="AW156" s="14" t="s">
        <v>34</v>
      </c>
      <c r="AX156" s="14" t="s">
        <v>87</v>
      </c>
      <c r="AY156" s="238" t="s">
        <v>141</v>
      </c>
    </row>
    <row r="157" spans="1:65" s="2" customFormat="1" ht="24" customHeight="1">
      <c r="A157" s="35"/>
      <c r="B157" s="36"/>
      <c r="C157" s="204" t="s">
        <v>174</v>
      </c>
      <c r="D157" s="204" t="s">
        <v>143</v>
      </c>
      <c r="E157" s="205" t="s">
        <v>175</v>
      </c>
      <c r="F157" s="206" t="s">
        <v>176</v>
      </c>
      <c r="G157" s="207" t="s">
        <v>146</v>
      </c>
      <c r="H157" s="208">
        <v>140</v>
      </c>
      <c r="I157" s="209"/>
      <c r="J157" s="210">
        <f>ROUND(I157*H157,2)</f>
        <v>0</v>
      </c>
      <c r="K157" s="206" t="s">
        <v>147</v>
      </c>
      <c r="L157" s="40"/>
      <c r="M157" s="211" t="s">
        <v>1</v>
      </c>
      <c r="N157" s="212" t="s">
        <v>44</v>
      </c>
      <c r="O157" s="72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5" t="s">
        <v>148</v>
      </c>
      <c r="AT157" s="215" t="s">
        <v>143</v>
      </c>
      <c r="AU157" s="215" t="s">
        <v>89</v>
      </c>
      <c r="AY157" s="18" t="s">
        <v>141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8" t="s">
        <v>87</v>
      </c>
      <c r="BK157" s="216">
        <f>ROUND(I157*H157,2)</f>
        <v>0</v>
      </c>
      <c r="BL157" s="18" t="s">
        <v>148</v>
      </c>
      <c r="BM157" s="215" t="s">
        <v>177</v>
      </c>
    </row>
    <row r="158" spans="1:65" s="13" customFormat="1" ht="11.25">
      <c r="B158" s="217"/>
      <c r="C158" s="218"/>
      <c r="D158" s="219" t="s">
        <v>150</v>
      </c>
      <c r="E158" s="220" t="s">
        <v>1</v>
      </c>
      <c r="F158" s="221" t="s">
        <v>167</v>
      </c>
      <c r="G158" s="218"/>
      <c r="H158" s="220" t="s">
        <v>1</v>
      </c>
      <c r="I158" s="222"/>
      <c r="J158" s="218"/>
      <c r="K158" s="218"/>
      <c r="L158" s="223"/>
      <c r="M158" s="224"/>
      <c r="N158" s="225"/>
      <c r="O158" s="225"/>
      <c r="P158" s="225"/>
      <c r="Q158" s="225"/>
      <c r="R158" s="225"/>
      <c r="S158" s="225"/>
      <c r="T158" s="226"/>
      <c r="AT158" s="227" t="s">
        <v>150</v>
      </c>
      <c r="AU158" s="227" t="s">
        <v>89</v>
      </c>
      <c r="AV158" s="13" t="s">
        <v>87</v>
      </c>
      <c r="AW158" s="13" t="s">
        <v>34</v>
      </c>
      <c r="AX158" s="13" t="s">
        <v>79</v>
      </c>
      <c r="AY158" s="227" t="s">
        <v>141</v>
      </c>
    </row>
    <row r="159" spans="1:65" s="13" customFormat="1" ht="11.25">
      <c r="B159" s="217"/>
      <c r="C159" s="218"/>
      <c r="D159" s="219" t="s">
        <v>150</v>
      </c>
      <c r="E159" s="220" t="s">
        <v>1</v>
      </c>
      <c r="F159" s="221" t="s">
        <v>178</v>
      </c>
      <c r="G159" s="218"/>
      <c r="H159" s="220" t="s">
        <v>1</v>
      </c>
      <c r="I159" s="222"/>
      <c r="J159" s="218"/>
      <c r="K159" s="218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150</v>
      </c>
      <c r="AU159" s="227" t="s">
        <v>89</v>
      </c>
      <c r="AV159" s="13" t="s">
        <v>87</v>
      </c>
      <c r="AW159" s="13" t="s">
        <v>34</v>
      </c>
      <c r="AX159" s="13" t="s">
        <v>79</v>
      </c>
      <c r="AY159" s="227" t="s">
        <v>141</v>
      </c>
    </row>
    <row r="160" spans="1:65" s="14" customFormat="1" ht="11.25">
      <c r="B160" s="228"/>
      <c r="C160" s="229"/>
      <c r="D160" s="219" t="s">
        <v>150</v>
      </c>
      <c r="E160" s="230" t="s">
        <v>1</v>
      </c>
      <c r="F160" s="231" t="s">
        <v>169</v>
      </c>
      <c r="G160" s="229"/>
      <c r="H160" s="232">
        <v>140</v>
      </c>
      <c r="I160" s="233"/>
      <c r="J160" s="229"/>
      <c r="K160" s="229"/>
      <c r="L160" s="234"/>
      <c r="M160" s="235"/>
      <c r="N160" s="236"/>
      <c r="O160" s="236"/>
      <c r="P160" s="236"/>
      <c r="Q160" s="236"/>
      <c r="R160" s="236"/>
      <c r="S160" s="236"/>
      <c r="T160" s="237"/>
      <c r="AT160" s="238" t="s">
        <v>150</v>
      </c>
      <c r="AU160" s="238" t="s">
        <v>89</v>
      </c>
      <c r="AV160" s="14" t="s">
        <v>89</v>
      </c>
      <c r="AW160" s="14" t="s">
        <v>34</v>
      </c>
      <c r="AX160" s="14" t="s">
        <v>87</v>
      </c>
      <c r="AY160" s="238" t="s">
        <v>141</v>
      </c>
    </row>
    <row r="161" spans="1:65" s="2" customFormat="1" ht="24" customHeight="1">
      <c r="A161" s="35"/>
      <c r="B161" s="36"/>
      <c r="C161" s="204" t="s">
        <v>179</v>
      </c>
      <c r="D161" s="204" t="s">
        <v>143</v>
      </c>
      <c r="E161" s="205" t="s">
        <v>180</v>
      </c>
      <c r="F161" s="206" t="s">
        <v>181</v>
      </c>
      <c r="G161" s="207" t="s">
        <v>146</v>
      </c>
      <c r="H161" s="208">
        <v>3.5</v>
      </c>
      <c r="I161" s="209"/>
      <c r="J161" s="210">
        <f>ROUND(I161*H161,2)</f>
        <v>0</v>
      </c>
      <c r="K161" s="206" t="s">
        <v>147</v>
      </c>
      <c r="L161" s="40"/>
      <c r="M161" s="211" t="s">
        <v>1</v>
      </c>
      <c r="N161" s="212" t="s">
        <v>44</v>
      </c>
      <c r="O161" s="72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5" t="s">
        <v>148</v>
      </c>
      <c r="AT161" s="215" t="s">
        <v>143</v>
      </c>
      <c r="AU161" s="215" t="s">
        <v>89</v>
      </c>
      <c r="AY161" s="18" t="s">
        <v>141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8" t="s">
        <v>87</v>
      </c>
      <c r="BK161" s="216">
        <f>ROUND(I161*H161,2)</f>
        <v>0</v>
      </c>
      <c r="BL161" s="18" t="s">
        <v>148</v>
      </c>
      <c r="BM161" s="215" t="s">
        <v>182</v>
      </c>
    </row>
    <row r="162" spans="1:65" s="13" customFormat="1" ht="11.25">
      <c r="B162" s="217"/>
      <c r="C162" s="218"/>
      <c r="D162" s="219" t="s">
        <v>150</v>
      </c>
      <c r="E162" s="220" t="s">
        <v>1</v>
      </c>
      <c r="F162" s="221" t="s">
        <v>183</v>
      </c>
      <c r="G162" s="218"/>
      <c r="H162" s="220" t="s">
        <v>1</v>
      </c>
      <c r="I162" s="222"/>
      <c r="J162" s="218"/>
      <c r="K162" s="218"/>
      <c r="L162" s="223"/>
      <c r="M162" s="224"/>
      <c r="N162" s="225"/>
      <c r="O162" s="225"/>
      <c r="P162" s="225"/>
      <c r="Q162" s="225"/>
      <c r="R162" s="225"/>
      <c r="S162" s="225"/>
      <c r="T162" s="226"/>
      <c r="AT162" s="227" t="s">
        <v>150</v>
      </c>
      <c r="AU162" s="227" t="s">
        <v>89</v>
      </c>
      <c r="AV162" s="13" t="s">
        <v>87</v>
      </c>
      <c r="AW162" s="13" t="s">
        <v>34</v>
      </c>
      <c r="AX162" s="13" t="s">
        <v>79</v>
      </c>
      <c r="AY162" s="227" t="s">
        <v>141</v>
      </c>
    </row>
    <row r="163" spans="1:65" s="13" customFormat="1" ht="11.25">
      <c r="B163" s="217"/>
      <c r="C163" s="218"/>
      <c r="D163" s="219" t="s">
        <v>150</v>
      </c>
      <c r="E163" s="220" t="s">
        <v>1</v>
      </c>
      <c r="F163" s="221" t="s">
        <v>157</v>
      </c>
      <c r="G163" s="218"/>
      <c r="H163" s="220" t="s">
        <v>1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150</v>
      </c>
      <c r="AU163" s="227" t="s">
        <v>89</v>
      </c>
      <c r="AV163" s="13" t="s">
        <v>87</v>
      </c>
      <c r="AW163" s="13" t="s">
        <v>34</v>
      </c>
      <c r="AX163" s="13" t="s">
        <v>79</v>
      </c>
      <c r="AY163" s="227" t="s">
        <v>141</v>
      </c>
    </row>
    <row r="164" spans="1:65" s="13" customFormat="1" ht="11.25">
      <c r="B164" s="217"/>
      <c r="C164" s="218"/>
      <c r="D164" s="219" t="s">
        <v>150</v>
      </c>
      <c r="E164" s="220" t="s">
        <v>1</v>
      </c>
      <c r="F164" s="221" t="s">
        <v>184</v>
      </c>
      <c r="G164" s="218"/>
      <c r="H164" s="220" t="s">
        <v>1</v>
      </c>
      <c r="I164" s="222"/>
      <c r="J164" s="218"/>
      <c r="K164" s="218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150</v>
      </c>
      <c r="AU164" s="227" t="s">
        <v>89</v>
      </c>
      <c r="AV164" s="13" t="s">
        <v>87</v>
      </c>
      <c r="AW164" s="13" t="s">
        <v>34</v>
      </c>
      <c r="AX164" s="13" t="s">
        <v>79</v>
      </c>
      <c r="AY164" s="227" t="s">
        <v>141</v>
      </c>
    </row>
    <row r="165" spans="1:65" s="14" customFormat="1" ht="11.25">
      <c r="B165" s="228"/>
      <c r="C165" s="229"/>
      <c r="D165" s="219" t="s">
        <v>150</v>
      </c>
      <c r="E165" s="230" t="s">
        <v>1</v>
      </c>
      <c r="F165" s="231" t="s">
        <v>185</v>
      </c>
      <c r="G165" s="229"/>
      <c r="H165" s="232">
        <v>3.5</v>
      </c>
      <c r="I165" s="233"/>
      <c r="J165" s="229"/>
      <c r="K165" s="229"/>
      <c r="L165" s="234"/>
      <c r="M165" s="235"/>
      <c r="N165" s="236"/>
      <c r="O165" s="236"/>
      <c r="P165" s="236"/>
      <c r="Q165" s="236"/>
      <c r="R165" s="236"/>
      <c r="S165" s="236"/>
      <c r="T165" s="237"/>
      <c r="AT165" s="238" t="s">
        <v>150</v>
      </c>
      <c r="AU165" s="238" t="s">
        <v>89</v>
      </c>
      <c r="AV165" s="14" t="s">
        <v>89</v>
      </c>
      <c r="AW165" s="14" t="s">
        <v>34</v>
      </c>
      <c r="AX165" s="14" t="s">
        <v>87</v>
      </c>
      <c r="AY165" s="238" t="s">
        <v>141</v>
      </c>
    </row>
    <row r="166" spans="1:65" s="2" customFormat="1" ht="24" customHeight="1">
      <c r="A166" s="35"/>
      <c r="B166" s="36"/>
      <c r="C166" s="204" t="s">
        <v>186</v>
      </c>
      <c r="D166" s="204" t="s">
        <v>143</v>
      </c>
      <c r="E166" s="205" t="s">
        <v>187</v>
      </c>
      <c r="F166" s="206" t="s">
        <v>188</v>
      </c>
      <c r="G166" s="207" t="s">
        <v>146</v>
      </c>
      <c r="H166" s="208">
        <v>7</v>
      </c>
      <c r="I166" s="209"/>
      <c r="J166" s="210">
        <f>ROUND(I166*H166,2)</f>
        <v>0</v>
      </c>
      <c r="K166" s="206" t="s">
        <v>147</v>
      </c>
      <c r="L166" s="40"/>
      <c r="M166" s="211" t="s">
        <v>1</v>
      </c>
      <c r="N166" s="212" t="s">
        <v>44</v>
      </c>
      <c r="O166" s="72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5" t="s">
        <v>148</v>
      </c>
      <c r="AT166" s="215" t="s">
        <v>143</v>
      </c>
      <c r="AU166" s="215" t="s">
        <v>89</v>
      </c>
      <c r="AY166" s="18" t="s">
        <v>141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8" t="s">
        <v>87</v>
      </c>
      <c r="BK166" s="216">
        <f>ROUND(I166*H166,2)</f>
        <v>0</v>
      </c>
      <c r="BL166" s="18" t="s">
        <v>148</v>
      </c>
      <c r="BM166" s="215" t="s">
        <v>189</v>
      </c>
    </row>
    <row r="167" spans="1:65" s="13" customFormat="1" ht="11.25">
      <c r="B167" s="217"/>
      <c r="C167" s="218"/>
      <c r="D167" s="219" t="s">
        <v>150</v>
      </c>
      <c r="E167" s="220" t="s">
        <v>1</v>
      </c>
      <c r="F167" s="221" t="s">
        <v>183</v>
      </c>
      <c r="G167" s="218"/>
      <c r="H167" s="220" t="s">
        <v>1</v>
      </c>
      <c r="I167" s="222"/>
      <c r="J167" s="218"/>
      <c r="K167" s="218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150</v>
      </c>
      <c r="AU167" s="227" t="s">
        <v>89</v>
      </c>
      <c r="AV167" s="13" t="s">
        <v>87</v>
      </c>
      <c r="AW167" s="13" t="s">
        <v>34</v>
      </c>
      <c r="AX167" s="13" t="s">
        <v>79</v>
      </c>
      <c r="AY167" s="227" t="s">
        <v>141</v>
      </c>
    </row>
    <row r="168" spans="1:65" s="13" customFormat="1" ht="11.25">
      <c r="B168" s="217"/>
      <c r="C168" s="218"/>
      <c r="D168" s="219" t="s">
        <v>150</v>
      </c>
      <c r="E168" s="220" t="s">
        <v>1</v>
      </c>
      <c r="F168" s="221" t="s">
        <v>157</v>
      </c>
      <c r="G168" s="218"/>
      <c r="H168" s="220" t="s">
        <v>1</v>
      </c>
      <c r="I168" s="222"/>
      <c r="J168" s="218"/>
      <c r="K168" s="218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150</v>
      </c>
      <c r="AU168" s="227" t="s">
        <v>89</v>
      </c>
      <c r="AV168" s="13" t="s">
        <v>87</v>
      </c>
      <c r="AW168" s="13" t="s">
        <v>34</v>
      </c>
      <c r="AX168" s="13" t="s">
        <v>79</v>
      </c>
      <c r="AY168" s="227" t="s">
        <v>141</v>
      </c>
    </row>
    <row r="169" spans="1:65" s="13" customFormat="1" ht="11.25">
      <c r="B169" s="217"/>
      <c r="C169" s="218"/>
      <c r="D169" s="219" t="s">
        <v>150</v>
      </c>
      <c r="E169" s="220" t="s">
        <v>1</v>
      </c>
      <c r="F169" s="221" t="s">
        <v>190</v>
      </c>
      <c r="G169" s="218"/>
      <c r="H169" s="220" t="s">
        <v>1</v>
      </c>
      <c r="I169" s="222"/>
      <c r="J169" s="218"/>
      <c r="K169" s="218"/>
      <c r="L169" s="223"/>
      <c r="M169" s="224"/>
      <c r="N169" s="225"/>
      <c r="O169" s="225"/>
      <c r="P169" s="225"/>
      <c r="Q169" s="225"/>
      <c r="R169" s="225"/>
      <c r="S169" s="225"/>
      <c r="T169" s="226"/>
      <c r="AT169" s="227" t="s">
        <v>150</v>
      </c>
      <c r="AU169" s="227" t="s">
        <v>89</v>
      </c>
      <c r="AV169" s="13" t="s">
        <v>87</v>
      </c>
      <c r="AW169" s="13" t="s">
        <v>34</v>
      </c>
      <c r="AX169" s="13" t="s">
        <v>79</v>
      </c>
      <c r="AY169" s="227" t="s">
        <v>141</v>
      </c>
    </row>
    <row r="170" spans="1:65" s="14" customFormat="1" ht="11.25">
      <c r="B170" s="228"/>
      <c r="C170" s="229"/>
      <c r="D170" s="219" t="s">
        <v>150</v>
      </c>
      <c r="E170" s="230" t="s">
        <v>1</v>
      </c>
      <c r="F170" s="231" t="s">
        <v>191</v>
      </c>
      <c r="G170" s="229"/>
      <c r="H170" s="232">
        <v>7</v>
      </c>
      <c r="I170" s="233"/>
      <c r="J170" s="229"/>
      <c r="K170" s="229"/>
      <c r="L170" s="234"/>
      <c r="M170" s="235"/>
      <c r="N170" s="236"/>
      <c r="O170" s="236"/>
      <c r="P170" s="236"/>
      <c r="Q170" s="236"/>
      <c r="R170" s="236"/>
      <c r="S170" s="236"/>
      <c r="T170" s="237"/>
      <c r="AT170" s="238" t="s">
        <v>150</v>
      </c>
      <c r="AU170" s="238" t="s">
        <v>89</v>
      </c>
      <c r="AV170" s="14" t="s">
        <v>89</v>
      </c>
      <c r="AW170" s="14" t="s">
        <v>34</v>
      </c>
      <c r="AX170" s="14" t="s">
        <v>87</v>
      </c>
      <c r="AY170" s="238" t="s">
        <v>141</v>
      </c>
    </row>
    <row r="171" spans="1:65" s="2" customFormat="1" ht="24" customHeight="1">
      <c r="A171" s="35"/>
      <c r="B171" s="36"/>
      <c r="C171" s="204" t="s">
        <v>192</v>
      </c>
      <c r="D171" s="204" t="s">
        <v>143</v>
      </c>
      <c r="E171" s="205" t="s">
        <v>193</v>
      </c>
      <c r="F171" s="206" t="s">
        <v>194</v>
      </c>
      <c r="G171" s="207" t="s">
        <v>146</v>
      </c>
      <c r="H171" s="208">
        <v>3.5</v>
      </c>
      <c r="I171" s="209"/>
      <c r="J171" s="210">
        <f>ROUND(I171*H171,2)</f>
        <v>0</v>
      </c>
      <c r="K171" s="206" t="s">
        <v>147</v>
      </c>
      <c r="L171" s="40"/>
      <c r="M171" s="211" t="s">
        <v>1</v>
      </c>
      <c r="N171" s="212" t="s">
        <v>44</v>
      </c>
      <c r="O171" s="72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5" t="s">
        <v>148</v>
      </c>
      <c r="AT171" s="215" t="s">
        <v>143</v>
      </c>
      <c r="AU171" s="215" t="s">
        <v>89</v>
      </c>
      <c r="AY171" s="18" t="s">
        <v>141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8" t="s">
        <v>87</v>
      </c>
      <c r="BK171" s="216">
        <f>ROUND(I171*H171,2)</f>
        <v>0</v>
      </c>
      <c r="BL171" s="18" t="s">
        <v>148</v>
      </c>
      <c r="BM171" s="215" t="s">
        <v>195</v>
      </c>
    </row>
    <row r="172" spans="1:65" s="13" customFormat="1" ht="11.25">
      <c r="B172" s="217"/>
      <c r="C172" s="218"/>
      <c r="D172" s="219" t="s">
        <v>150</v>
      </c>
      <c r="E172" s="220" t="s">
        <v>1</v>
      </c>
      <c r="F172" s="221" t="s">
        <v>167</v>
      </c>
      <c r="G172" s="218"/>
      <c r="H172" s="220" t="s">
        <v>1</v>
      </c>
      <c r="I172" s="222"/>
      <c r="J172" s="218"/>
      <c r="K172" s="218"/>
      <c r="L172" s="223"/>
      <c r="M172" s="224"/>
      <c r="N172" s="225"/>
      <c r="O172" s="225"/>
      <c r="P172" s="225"/>
      <c r="Q172" s="225"/>
      <c r="R172" s="225"/>
      <c r="S172" s="225"/>
      <c r="T172" s="226"/>
      <c r="AT172" s="227" t="s">
        <v>150</v>
      </c>
      <c r="AU172" s="227" t="s">
        <v>89</v>
      </c>
      <c r="AV172" s="13" t="s">
        <v>87</v>
      </c>
      <c r="AW172" s="13" t="s">
        <v>34</v>
      </c>
      <c r="AX172" s="13" t="s">
        <v>79</v>
      </c>
      <c r="AY172" s="227" t="s">
        <v>141</v>
      </c>
    </row>
    <row r="173" spans="1:65" s="13" customFormat="1" ht="11.25">
      <c r="B173" s="217"/>
      <c r="C173" s="218"/>
      <c r="D173" s="219" t="s">
        <v>150</v>
      </c>
      <c r="E173" s="220" t="s">
        <v>1</v>
      </c>
      <c r="F173" s="221" t="s">
        <v>196</v>
      </c>
      <c r="G173" s="218"/>
      <c r="H173" s="220" t="s">
        <v>1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150</v>
      </c>
      <c r="AU173" s="227" t="s">
        <v>89</v>
      </c>
      <c r="AV173" s="13" t="s">
        <v>87</v>
      </c>
      <c r="AW173" s="13" t="s">
        <v>34</v>
      </c>
      <c r="AX173" s="13" t="s">
        <v>79</v>
      </c>
      <c r="AY173" s="227" t="s">
        <v>141</v>
      </c>
    </row>
    <row r="174" spans="1:65" s="14" customFormat="1" ht="11.25">
      <c r="B174" s="228"/>
      <c r="C174" s="229"/>
      <c r="D174" s="219" t="s">
        <v>150</v>
      </c>
      <c r="E174" s="230" t="s">
        <v>1</v>
      </c>
      <c r="F174" s="231" t="s">
        <v>197</v>
      </c>
      <c r="G174" s="229"/>
      <c r="H174" s="232">
        <v>3.5</v>
      </c>
      <c r="I174" s="233"/>
      <c r="J174" s="229"/>
      <c r="K174" s="229"/>
      <c r="L174" s="234"/>
      <c r="M174" s="235"/>
      <c r="N174" s="236"/>
      <c r="O174" s="236"/>
      <c r="P174" s="236"/>
      <c r="Q174" s="236"/>
      <c r="R174" s="236"/>
      <c r="S174" s="236"/>
      <c r="T174" s="237"/>
      <c r="AT174" s="238" t="s">
        <v>150</v>
      </c>
      <c r="AU174" s="238" t="s">
        <v>89</v>
      </c>
      <c r="AV174" s="14" t="s">
        <v>89</v>
      </c>
      <c r="AW174" s="14" t="s">
        <v>34</v>
      </c>
      <c r="AX174" s="14" t="s">
        <v>87</v>
      </c>
      <c r="AY174" s="238" t="s">
        <v>141</v>
      </c>
    </row>
    <row r="175" spans="1:65" s="2" customFormat="1" ht="24" customHeight="1">
      <c r="A175" s="35"/>
      <c r="B175" s="36"/>
      <c r="C175" s="204" t="s">
        <v>198</v>
      </c>
      <c r="D175" s="204" t="s">
        <v>143</v>
      </c>
      <c r="E175" s="205" t="s">
        <v>199</v>
      </c>
      <c r="F175" s="206" t="s">
        <v>200</v>
      </c>
      <c r="G175" s="207" t="s">
        <v>146</v>
      </c>
      <c r="H175" s="208">
        <v>7</v>
      </c>
      <c r="I175" s="209"/>
      <c r="J175" s="210">
        <f>ROUND(I175*H175,2)</f>
        <v>0</v>
      </c>
      <c r="K175" s="206" t="s">
        <v>147</v>
      </c>
      <c r="L175" s="40"/>
      <c r="M175" s="211" t="s">
        <v>1</v>
      </c>
      <c r="N175" s="212" t="s">
        <v>44</v>
      </c>
      <c r="O175" s="72"/>
      <c r="P175" s="213">
        <f>O175*H175</f>
        <v>0</v>
      </c>
      <c r="Q175" s="213">
        <v>0</v>
      </c>
      <c r="R175" s="213">
        <f>Q175*H175</f>
        <v>0</v>
      </c>
      <c r="S175" s="213">
        <v>0</v>
      </c>
      <c r="T175" s="214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5" t="s">
        <v>148</v>
      </c>
      <c r="AT175" s="215" t="s">
        <v>143</v>
      </c>
      <c r="AU175" s="215" t="s">
        <v>89</v>
      </c>
      <c r="AY175" s="18" t="s">
        <v>141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8" t="s">
        <v>87</v>
      </c>
      <c r="BK175" s="216">
        <f>ROUND(I175*H175,2)</f>
        <v>0</v>
      </c>
      <c r="BL175" s="18" t="s">
        <v>148</v>
      </c>
      <c r="BM175" s="215" t="s">
        <v>201</v>
      </c>
    </row>
    <row r="176" spans="1:65" s="13" customFormat="1" ht="11.25">
      <c r="B176" s="217"/>
      <c r="C176" s="218"/>
      <c r="D176" s="219" t="s">
        <v>150</v>
      </c>
      <c r="E176" s="220" t="s">
        <v>1</v>
      </c>
      <c r="F176" s="221" t="s">
        <v>183</v>
      </c>
      <c r="G176" s="218"/>
      <c r="H176" s="220" t="s">
        <v>1</v>
      </c>
      <c r="I176" s="222"/>
      <c r="J176" s="218"/>
      <c r="K176" s="218"/>
      <c r="L176" s="223"/>
      <c r="M176" s="224"/>
      <c r="N176" s="225"/>
      <c r="O176" s="225"/>
      <c r="P176" s="225"/>
      <c r="Q176" s="225"/>
      <c r="R176" s="225"/>
      <c r="S176" s="225"/>
      <c r="T176" s="226"/>
      <c r="AT176" s="227" t="s">
        <v>150</v>
      </c>
      <c r="AU176" s="227" t="s">
        <v>89</v>
      </c>
      <c r="AV176" s="13" t="s">
        <v>87</v>
      </c>
      <c r="AW176" s="13" t="s">
        <v>34</v>
      </c>
      <c r="AX176" s="13" t="s">
        <v>79</v>
      </c>
      <c r="AY176" s="227" t="s">
        <v>141</v>
      </c>
    </row>
    <row r="177" spans="1:65" s="13" customFormat="1" ht="11.25">
      <c r="B177" s="217"/>
      <c r="C177" s="218"/>
      <c r="D177" s="219" t="s">
        <v>150</v>
      </c>
      <c r="E177" s="220" t="s">
        <v>1</v>
      </c>
      <c r="F177" s="221" t="s">
        <v>157</v>
      </c>
      <c r="G177" s="218"/>
      <c r="H177" s="220" t="s">
        <v>1</v>
      </c>
      <c r="I177" s="222"/>
      <c r="J177" s="218"/>
      <c r="K177" s="218"/>
      <c r="L177" s="223"/>
      <c r="M177" s="224"/>
      <c r="N177" s="225"/>
      <c r="O177" s="225"/>
      <c r="P177" s="225"/>
      <c r="Q177" s="225"/>
      <c r="R177" s="225"/>
      <c r="S177" s="225"/>
      <c r="T177" s="226"/>
      <c r="AT177" s="227" t="s">
        <v>150</v>
      </c>
      <c r="AU177" s="227" t="s">
        <v>89</v>
      </c>
      <c r="AV177" s="13" t="s">
        <v>87</v>
      </c>
      <c r="AW177" s="13" t="s">
        <v>34</v>
      </c>
      <c r="AX177" s="13" t="s">
        <v>79</v>
      </c>
      <c r="AY177" s="227" t="s">
        <v>141</v>
      </c>
    </row>
    <row r="178" spans="1:65" s="13" customFormat="1" ht="11.25">
      <c r="B178" s="217"/>
      <c r="C178" s="218"/>
      <c r="D178" s="219" t="s">
        <v>150</v>
      </c>
      <c r="E178" s="220" t="s">
        <v>1</v>
      </c>
      <c r="F178" s="221" t="s">
        <v>190</v>
      </c>
      <c r="G178" s="218"/>
      <c r="H178" s="220" t="s">
        <v>1</v>
      </c>
      <c r="I178" s="222"/>
      <c r="J178" s="218"/>
      <c r="K178" s="218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150</v>
      </c>
      <c r="AU178" s="227" t="s">
        <v>89</v>
      </c>
      <c r="AV178" s="13" t="s">
        <v>87</v>
      </c>
      <c r="AW178" s="13" t="s">
        <v>34</v>
      </c>
      <c r="AX178" s="13" t="s">
        <v>79</v>
      </c>
      <c r="AY178" s="227" t="s">
        <v>141</v>
      </c>
    </row>
    <row r="179" spans="1:65" s="14" customFormat="1" ht="11.25">
      <c r="B179" s="228"/>
      <c r="C179" s="229"/>
      <c r="D179" s="219" t="s">
        <v>150</v>
      </c>
      <c r="E179" s="230" t="s">
        <v>1</v>
      </c>
      <c r="F179" s="231" t="s">
        <v>191</v>
      </c>
      <c r="G179" s="229"/>
      <c r="H179" s="232">
        <v>7</v>
      </c>
      <c r="I179" s="233"/>
      <c r="J179" s="229"/>
      <c r="K179" s="229"/>
      <c r="L179" s="234"/>
      <c r="M179" s="235"/>
      <c r="N179" s="236"/>
      <c r="O179" s="236"/>
      <c r="P179" s="236"/>
      <c r="Q179" s="236"/>
      <c r="R179" s="236"/>
      <c r="S179" s="236"/>
      <c r="T179" s="237"/>
      <c r="AT179" s="238" t="s">
        <v>150</v>
      </c>
      <c r="AU179" s="238" t="s">
        <v>89</v>
      </c>
      <c r="AV179" s="14" t="s">
        <v>89</v>
      </c>
      <c r="AW179" s="14" t="s">
        <v>34</v>
      </c>
      <c r="AX179" s="14" t="s">
        <v>87</v>
      </c>
      <c r="AY179" s="238" t="s">
        <v>141</v>
      </c>
    </row>
    <row r="180" spans="1:65" s="2" customFormat="1" ht="24" customHeight="1">
      <c r="A180" s="35"/>
      <c r="B180" s="36"/>
      <c r="C180" s="204" t="s">
        <v>202</v>
      </c>
      <c r="D180" s="204" t="s">
        <v>143</v>
      </c>
      <c r="E180" s="205" t="s">
        <v>203</v>
      </c>
      <c r="F180" s="206" t="s">
        <v>204</v>
      </c>
      <c r="G180" s="207" t="s">
        <v>146</v>
      </c>
      <c r="H180" s="208">
        <v>3.5</v>
      </c>
      <c r="I180" s="209"/>
      <c r="J180" s="210">
        <f>ROUND(I180*H180,2)</f>
        <v>0</v>
      </c>
      <c r="K180" s="206" t="s">
        <v>147</v>
      </c>
      <c r="L180" s="40"/>
      <c r="M180" s="211" t="s">
        <v>1</v>
      </c>
      <c r="N180" s="212" t="s">
        <v>44</v>
      </c>
      <c r="O180" s="72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5" t="s">
        <v>148</v>
      </c>
      <c r="AT180" s="215" t="s">
        <v>143</v>
      </c>
      <c r="AU180" s="215" t="s">
        <v>89</v>
      </c>
      <c r="AY180" s="18" t="s">
        <v>141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8" t="s">
        <v>87</v>
      </c>
      <c r="BK180" s="216">
        <f>ROUND(I180*H180,2)</f>
        <v>0</v>
      </c>
      <c r="BL180" s="18" t="s">
        <v>148</v>
      </c>
      <c r="BM180" s="215" t="s">
        <v>205</v>
      </c>
    </row>
    <row r="181" spans="1:65" s="13" customFormat="1" ht="11.25">
      <c r="B181" s="217"/>
      <c r="C181" s="218"/>
      <c r="D181" s="219" t="s">
        <v>150</v>
      </c>
      <c r="E181" s="220" t="s">
        <v>1</v>
      </c>
      <c r="F181" s="221" t="s">
        <v>167</v>
      </c>
      <c r="G181" s="218"/>
      <c r="H181" s="220" t="s">
        <v>1</v>
      </c>
      <c r="I181" s="222"/>
      <c r="J181" s="218"/>
      <c r="K181" s="218"/>
      <c r="L181" s="223"/>
      <c r="M181" s="224"/>
      <c r="N181" s="225"/>
      <c r="O181" s="225"/>
      <c r="P181" s="225"/>
      <c r="Q181" s="225"/>
      <c r="R181" s="225"/>
      <c r="S181" s="225"/>
      <c r="T181" s="226"/>
      <c r="AT181" s="227" t="s">
        <v>150</v>
      </c>
      <c r="AU181" s="227" t="s">
        <v>89</v>
      </c>
      <c r="AV181" s="13" t="s">
        <v>87</v>
      </c>
      <c r="AW181" s="13" t="s">
        <v>34</v>
      </c>
      <c r="AX181" s="13" t="s">
        <v>79</v>
      </c>
      <c r="AY181" s="227" t="s">
        <v>141</v>
      </c>
    </row>
    <row r="182" spans="1:65" s="13" customFormat="1" ht="11.25">
      <c r="B182" s="217"/>
      <c r="C182" s="218"/>
      <c r="D182" s="219" t="s">
        <v>150</v>
      </c>
      <c r="E182" s="220" t="s">
        <v>1</v>
      </c>
      <c r="F182" s="221" t="s">
        <v>206</v>
      </c>
      <c r="G182" s="218"/>
      <c r="H182" s="220" t="s">
        <v>1</v>
      </c>
      <c r="I182" s="222"/>
      <c r="J182" s="218"/>
      <c r="K182" s="218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150</v>
      </c>
      <c r="AU182" s="227" t="s">
        <v>89</v>
      </c>
      <c r="AV182" s="13" t="s">
        <v>87</v>
      </c>
      <c r="AW182" s="13" t="s">
        <v>34</v>
      </c>
      <c r="AX182" s="13" t="s">
        <v>79</v>
      </c>
      <c r="AY182" s="227" t="s">
        <v>141</v>
      </c>
    </row>
    <row r="183" spans="1:65" s="14" customFormat="1" ht="11.25">
      <c r="B183" s="228"/>
      <c r="C183" s="229"/>
      <c r="D183" s="219" t="s">
        <v>150</v>
      </c>
      <c r="E183" s="230" t="s">
        <v>1</v>
      </c>
      <c r="F183" s="231" t="s">
        <v>197</v>
      </c>
      <c r="G183" s="229"/>
      <c r="H183" s="232">
        <v>3.5</v>
      </c>
      <c r="I183" s="233"/>
      <c r="J183" s="229"/>
      <c r="K183" s="229"/>
      <c r="L183" s="234"/>
      <c r="M183" s="235"/>
      <c r="N183" s="236"/>
      <c r="O183" s="236"/>
      <c r="P183" s="236"/>
      <c r="Q183" s="236"/>
      <c r="R183" s="236"/>
      <c r="S183" s="236"/>
      <c r="T183" s="237"/>
      <c r="AT183" s="238" t="s">
        <v>150</v>
      </c>
      <c r="AU183" s="238" t="s">
        <v>89</v>
      </c>
      <c r="AV183" s="14" t="s">
        <v>89</v>
      </c>
      <c r="AW183" s="14" t="s">
        <v>34</v>
      </c>
      <c r="AX183" s="14" t="s">
        <v>87</v>
      </c>
      <c r="AY183" s="238" t="s">
        <v>141</v>
      </c>
    </row>
    <row r="184" spans="1:65" s="2" customFormat="1" ht="24" customHeight="1">
      <c r="A184" s="35"/>
      <c r="B184" s="36"/>
      <c r="C184" s="204" t="s">
        <v>207</v>
      </c>
      <c r="D184" s="204" t="s">
        <v>143</v>
      </c>
      <c r="E184" s="205" t="s">
        <v>208</v>
      </c>
      <c r="F184" s="206" t="s">
        <v>209</v>
      </c>
      <c r="G184" s="207" t="s">
        <v>146</v>
      </c>
      <c r="H184" s="208">
        <v>22</v>
      </c>
      <c r="I184" s="209"/>
      <c r="J184" s="210">
        <f>ROUND(I184*H184,2)</f>
        <v>0</v>
      </c>
      <c r="K184" s="206" t="s">
        <v>147</v>
      </c>
      <c r="L184" s="40"/>
      <c r="M184" s="211" t="s">
        <v>1</v>
      </c>
      <c r="N184" s="212" t="s">
        <v>44</v>
      </c>
      <c r="O184" s="72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4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5" t="s">
        <v>148</v>
      </c>
      <c r="AT184" s="215" t="s">
        <v>143</v>
      </c>
      <c r="AU184" s="215" t="s">
        <v>89</v>
      </c>
      <c r="AY184" s="18" t="s">
        <v>141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8" t="s">
        <v>87</v>
      </c>
      <c r="BK184" s="216">
        <f>ROUND(I184*H184,2)</f>
        <v>0</v>
      </c>
      <c r="BL184" s="18" t="s">
        <v>148</v>
      </c>
      <c r="BM184" s="215" t="s">
        <v>210</v>
      </c>
    </row>
    <row r="185" spans="1:65" s="13" customFormat="1" ht="11.25">
      <c r="B185" s="217"/>
      <c r="C185" s="218"/>
      <c r="D185" s="219" t="s">
        <v>150</v>
      </c>
      <c r="E185" s="220" t="s">
        <v>1</v>
      </c>
      <c r="F185" s="221" t="s">
        <v>211</v>
      </c>
      <c r="G185" s="218"/>
      <c r="H185" s="220" t="s">
        <v>1</v>
      </c>
      <c r="I185" s="222"/>
      <c r="J185" s="218"/>
      <c r="K185" s="218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150</v>
      </c>
      <c r="AU185" s="227" t="s">
        <v>89</v>
      </c>
      <c r="AV185" s="13" t="s">
        <v>87</v>
      </c>
      <c r="AW185" s="13" t="s">
        <v>34</v>
      </c>
      <c r="AX185" s="13" t="s">
        <v>79</v>
      </c>
      <c r="AY185" s="227" t="s">
        <v>141</v>
      </c>
    </row>
    <row r="186" spans="1:65" s="13" customFormat="1" ht="22.5">
      <c r="B186" s="217"/>
      <c r="C186" s="218"/>
      <c r="D186" s="219" t="s">
        <v>150</v>
      </c>
      <c r="E186" s="220" t="s">
        <v>1</v>
      </c>
      <c r="F186" s="221" t="s">
        <v>212</v>
      </c>
      <c r="G186" s="218"/>
      <c r="H186" s="220" t="s">
        <v>1</v>
      </c>
      <c r="I186" s="222"/>
      <c r="J186" s="218"/>
      <c r="K186" s="218"/>
      <c r="L186" s="223"/>
      <c r="M186" s="224"/>
      <c r="N186" s="225"/>
      <c r="O186" s="225"/>
      <c r="P186" s="225"/>
      <c r="Q186" s="225"/>
      <c r="R186" s="225"/>
      <c r="S186" s="225"/>
      <c r="T186" s="226"/>
      <c r="AT186" s="227" t="s">
        <v>150</v>
      </c>
      <c r="AU186" s="227" t="s">
        <v>89</v>
      </c>
      <c r="AV186" s="13" t="s">
        <v>87</v>
      </c>
      <c r="AW186" s="13" t="s">
        <v>34</v>
      </c>
      <c r="AX186" s="13" t="s">
        <v>79</v>
      </c>
      <c r="AY186" s="227" t="s">
        <v>141</v>
      </c>
    </row>
    <row r="187" spans="1:65" s="13" customFormat="1" ht="11.25">
      <c r="B187" s="217"/>
      <c r="C187" s="218"/>
      <c r="D187" s="219" t="s">
        <v>150</v>
      </c>
      <c r="E187" s="220" t="s">
        <v>1</v>
      </c>
      <c r="F187" s="221" t="s">
        <v>157</v>
      </c>
      <c r="G187" s="218"/>
      <c r="H187" s="220" t="s">
        <v>1</v>
      </c>
      <c r="I187" s="222"/>
      <c r="J187" s="218"/>
      <c r="K187" s="218"/>
      <c r="L187" s="223"/>
      <c r="M187" s="224"/>
      <c r="N187" s="225"/>
      <c r="O187" s="225"/>
      <c r="P187" s="225"/>
      <c r="Q187" s="225"/>
      <c r="R187" s="225"/>
      <c r="S187" s="225"/>
      <c r="T187" s="226"/>
      <c r="AT187" s="227" t="s">
        <v>150</v>
      </c>
      <c r="AU187" s="227" t="s">
        <v>89</v>
      </c>
      <c r="AV187" s="13" t="s">
        <v>87</v>
      </c>
      <c r="AW187" s="13" t="s">
        <v>34</v>
      </c>
      <c r="AX187" s="13" t="s">
        <v>79</v>
      </c>
      <c r="AY187" s="227" t="s">
        <v>141</v>
      </c>
    </row>
    <row r="188" spans="1:65" s="14" customFormat="1" ht="11.25">
      <c r="B188" s="228"/>
      <c r="C188" s="229"/>
      <c r="D188" s="219" t="s">
        <v>150</v>
      </c>
      <c r="E188" s="230" t="s">
        <v>1</v>
      </c>
      <c r="F188" s="231" t="s">
        <v>213</v>
      </c>
      <c r="G188" s="229"/>
      <c r="H188" s="232">
        <v>18.815999999999999</v>
      </c>
      <c r="I188" s="233"/>
      <c r="J188" s="229"/>
      <c r="K188" s="229"/>
      <c r="L188" s="234"/>
      <c r="M188" s="235"/>
      <c r="N188" s="236"/>
      <c r="O188" s="236"/>
      <c r="P188" s="236"/>
      <c r="Q188" s="236"/>
      <c r="R188" s="236"/>
      <c r="S188" s="236"/>
      <c r="T188" s="237"/>
      <c r="AT188" s="238" t="s">
        <v>150</v>
      </c>
      <c r="AU188" s="238" t="s">
        <v>89</v>
      </c>
      <c r="AV188" s="14" t="s">
        <v>89</v>
      </c>
      <c r="AW188" s="14" t="s">
        <v>34</v>
      </c>
      <c r="AX188" s="14" t="s">
        <v>79</v>
      </c>
      <c r="AY188" s="238" t="s">
        <v>141</v>
      </c>
    </row>
    <row r="189" spans="1:65" s="13" customFormat="1" ht="11.25">
      <c r="B189" s="217"/>
      <c r="C189" s="218"/>
      <c r="D189" s="219" t="s">
        <v>150</v>
      </c>
      <c r="E189" s="220" t="s">
        <v>1</v>
      </c>
      <c r="F189" s="221" t="s">
        <v>214</v>
      </c>
      <c r="G189" s="218"/>
      <c r="H189" s="220" t="s">
        <v>1</v>
      </c>
      <c r="I189" s="222"/>
      <c r="J189" s="218"/>
      <c r="K189" s="218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150</v>
      </c>
      <c r="AU189" s="227" t="s">
        <v>89</v>
      </c>
      <c r="AV189" s="13" t="s">
        <v>87</v>
      </c>
      <c r="AW189" s="13" t="s">
        <v>34</v>
      </c>
      <c r="AX189" s="13" t="s">
        <v>79</v>
      </c>
      <c r="AY189" s="227" t="s">
        <v>141</v>
      </c>
    </row>
    <row r="190" spans="1:65" s="14" customFormat="1" ht="11.25">
      <c r="B190" s="228"/>
      <c r="C190" s="229"/>
      <c r="D190" s="219" t="s">
        <v>150</v>
      </c>
      <c r="E190" s="230" t="s">
        <v>1</v>
      </c>
      <c r="F190" s="231" t="s">
        <v>215</v>
      </c>
      <c r="G190" s="229"/>
      <c r="H190" s="232">
        <v>0.53800000000000003</v>
      </c>
      <c r="I190" s="233"/>
      <c r="J190" s="229"/>
      <c r="K190" s="229"/>
      <c r="L190" s="234"/>
      <c r="M190" s="235"/>
      <c r="N190" s="236"/>
      <c r="O190" s="236"/>
      <c r="P190" s="236"/>
      <c r="Q190" s="236"/>
      <c r="R190" s="236"/>
      <c r="S190" s="236"/>
      <c r="T190" s="237"/>
      <c r="AT190" s="238" t="s">
        <v>150</v>
      </c>
      <c r="AU190" s="238" t="s">
        <v>89</v>
      </c>
      <c r="AV190" s="14" t="s">
        <v>89</v>
      </c>
      <c r="AW190" s="14" t="s">
        <v>34</v>
      </c>
      <c r="AX190" s="14" t="s">
        <v>79</v>
      </c>
      <c r="AY190" s="238" t="s">
        <v>141</v>
      </c>
    </row>
    <row r="191" spans="1:65" s="13" customFormat="1" ht="11.25">
      <c r="B191" s="217"/>
      <c r="C191" s="218"/>
      <c r="D191" s="219" t="s">
        <v>150</v>
      </c>
      <c r="E191" s="220" t="s">
        <v>1</v>
      </c>
      <c r="F191" s="221" t="s">
        <v>216</v>
      </c>
      <c r="G191" s="218"/>
      <c r="H191" s="220" t="s">
        <v>1</v>
      </c>
      <c r="I191" s="222"/>
      <c r="J191" s="218"/>
      <c r="K191" s="218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150</v>
      </c>
      <c r="AU191" s="227" t="s">
        <v>89</v>
      </c>
      <c r="AV191" s="13" t="s">
        <v>87</v>
      </c>
      <c r="AW191" s="13" t="s">
        <v>34</v>
      </c>
      <c r="AX191" s="13" t="s">
        <v>79</v>
      </c>
      <c r="AY191" s="227" t="s">
        <v>141</v>
      </c>
    </row>
    <row r="192" spans="1:65" s="14" customFormat="1" ht="11.25">
      <c r="B192" s="228"/>
      <c r="C192" s="229"/>
      <c r="D192" s="219" t="s">
        <v>150</v>
      </c>
      <c r="E192" s="230" t="s">
        <v>1</v>
      </c>
      <c r="F192" s="231" t="s">
        <v>217</v>
      </c>
      <c r="G192" s="229"/>
      <c r="H192" s="232">
        <v>0.56000000000000005</v>
      </c>
      <c r="I192" s="233"/>
      <c r="J192" s="229"/>
      <c r="K192" s="229"/>
      <c r="L192" s="234"/>
      <c r="M192" s="235"/>
      <c r="N192" s="236"/>
      <c r="O192" s="236"/>
      <c r="P192" s="236"/>
      <c r="Q192" s="236"/>
      <c r="R192" s="236"/>
      <c r="S192" s="236"/>
      <c r="T192" s="237"/>
      <c r="AT192" s="238" t="s">
        <v>150</v>
      </c>
      <c r="AU192" s="238" t="s">
        <v>89</v>
      </c>
      <c r="AV192" s="14" t="s">
        <v>89</v>
      </c>
      <c r="AW192" s="14" t="s">
        <v>34</v>
      </c>
      <c r="AX192" s="14" t="s">
        <v>79</v>
      </c>
      <c r="AY192" s="238" t="s">
        <v>141</v>
      </c>
    </row>
    <row r="193" spans="1:65" s="13" customFormat="1" ht="11.25">
      <c r="B193" s="217"/>
      <c r="C193" s="218"/>
      <c r="D193" s="219" t="s">
        <v>150</v>
      </c>
      <c r="E193" s="220" t="s">
        <v>1</v>
      </c>
      <c r="F193" s="221" t="s">
        <v>218</v>
      </c>
      <c r="G193" s="218"/>
      <c r="H193" s="220" t="s">
        <v>1</v>
      </c>
      <c r="I193" s="222"/>
      <c r="J193" s="218"/>
      <c r="K193" s="218"/>
      <c r="L193" s="223"/>
      <c r="M193" s="224"/>
      <c r="N193" s="225"/>
      <c r="O193" s="225"/>
      <c r="P193" s="225"/>
      <c r="Q193" s="225"/>
      <c r="R193" s="225"/>
      <c r="S193" s="225"/>
      <c r="T193" s="226"/>
      <c r="AT193" s="227" t="s">
        <v>150</v>
      </c>
      <c r="AU193" s="227" t="s">
        <v>89</v>
      </c>
      <c r="AV193" s="13" t="s">
        <v>87</v>
      </c>
      <c r="AW193" s="13" t="s">
        <v>34</v>
      </c>
      <c r="AX193" s="13" t="s">
        <v>79</v>
      </c>
      <c r="AY193" s="227" t="s">
        <v>141</v>
      </c>
    </row>
    <row r="194" spans="1:65" s="14" customFormat="1" ht="11.25">
      <c r="B194" s="228"/>
      <c r="C194" s="229"/>
      <c r="D194" s="219" t="s">
        <v>150</v>
      </c>
      <c r="E194" s="230" t="s">
        <v>1</v>
      </c>
      <c r="F194" s="231" t="s">
        <v>219</v>
      </c>
      <c r="G194" s="229"/>
      <c r="H194" s="232">
        <v>1.125</v>
      </c>
      <c r="I194" s="233"/>
      <c r="J194" s="229"/>
      <c r="K194" s="229"/>
      <c r="L194" s="234"/>
      <c r="M194" s="235"/>
      <c r="N194" s="236"/>
      <c r="O194" s="236"/>
      <c r="P194" s="236"/>
      <c r="Q194" s="236"/>
      <c r="R194" s="236"/>
      <c r="S194" s="236"/>
      <c r="T194" s="237"/>
      <c r="AT194" s="238" t="s">
        <v>150</v>
      </c>
      <c r="AU194" s="238" t="s">
        <v>89</v>
      </c>
      <c r="AV194" s="14" t="s">
        <v>89</v>
      </c>
      <c r="AW194" s="14" t="s">
        <v>34</v>
      </c>
      <c r="AX194" s="14" t="s">
        <v>79</v>
      </c>
      <c r="AY194" s="238" t="s">
        <v>141</v>
      </c>
    </row>
    <row r="195" spans="1:65" s="14" customFormat="1" ht="11.25">
      <c r="B195" s="228"/>
      <c r="C195" s="229"/>
      <c r="D195" s="219" t="s">
        <v>150</v>
      </c>
      <c r="E195" s="230" t="s">
        <v>1</v>
      </c>
      <c r="F195" s="231" t="s">
        <v>220</v>
      </c>
      <c r="G195" s="229"/>
      <c r="H195" s="232">
        <v>0.96099999999999997</v>
      </c>
      <c r="I195" s="233"/>
      <c r="J195" s="229"/>
      <c r="K195" s="229"/>
      <c r="L195" s="234"/>
      <c r="M195" s="235"/>
      <c r="N195" s="236"/>
      <c r="O195" s="236"/>
      <c r="P195" s="236"/>
      <c r="Q195" s="236"/>
      <c r="R195" s="236"/>
      <c r="S195" s="236"/>
      <c r="T195" s="237"/>
      <c r="AT195" s="238" t="s">
        <v>150</v>
      </c>
      <c r="AU195" s="238" t="s">
        <v>89</v>
      </c>
      <c r="AV195" s="14" t="s">
        <v>89</v>
      </c>
      <c r="AW195" s="14" t="s">
        <v>34</v>
      </c>
      <c r="AX195" s="14" t="s">
        <v>79</v>
      </c>
      <c r="AY195" s="238" t="s">
        <v>141</v>
      </c>
    </row>
    <row r="196" spans="1:65" s="15" customFormat="1" ht="11.25">
      <c r="B196" s="239"/>
      <c r="C196" s="240"/>
      <c r="D196" s="219" t="s">
        <v>150</v>
      </c>
      <c r="E196" s="241" t="s">
        <v>1</v>
      </c>
      <c r="F196" s="242" t="s">
        <v>221</v>
      </c>
      <c r="G196" s="240"/>
      <c r="H196" s="243">
        <v>21.999999999999996</v>
      </c>
      <c r="I196" s="244"/>
      <c r="J196" s="240"/>
      <c r="K196" s="240"/>
      <c r="L196" s="245"/>
      <c r="M196" s="246"/>
      <c r="N196" s="247"/>
      <c r="O196" s="247"/>
      <c r="P196" s="247"/>
      <c r="Q196" s="247"/>
      <c r="R196" s="247"/>
      <c r="S196" s="247"/>
      <c r="T196" s="248"/>
      <c r="AT196" s="249" t="s">
        <v>150</v>
      </c>
      <c r="AU196" s="249" t="s">
        <v>89</v>
      </c>
      <c r="AV196" s="15" t="s">
        <v>148</v>
      </c>
      <c r="AW196" s="15" t="s">
        <v>34</v>
      </c>
      <c r="AX196" s="15" t="s">
        <v>87</v>
      </c>
      <c r="AY196" s="249" t="s">
        <v>141</v>
      </c>
    </row>
    <row r="197" spans="1:65" s="2" customFormat="1" ht="24" customHeight="1">
      <c r="A197" s="35"/>
      <c r="B197" s="36"/>
      <c r="C197" s="204" t="s">
        <v>222</v>
      </c>
      <c r="D197" s="204" t="s">
        <v>143</v>
      </c>
      <c r="E197" s="205" t="s">
        <v>223</v>
      </c>
      <c r="F197" s="206" t="s">
        <v>224</v>
      </c>
      <c r="G197" s="207" t="s">
        <v>146</v>
      </c>
      <c r="H197" s="208">
        <v>44</v>
      </c>
      <c r="I197" s="209"/>
      <c r="J197" s="210">
        <f>ROUND(I197*H197,2)</f>
        <v>0</v>
      </c>
      <c r="K197" s="206" t="s">
        <v>147</v>
      </c>
      <c r="L197" s="40"/>
      <c r="M197" s="211" t="s">
        <v>1</v>
      </c>
      <c r="N197" s="212" t="s">
        <v>44</v>
      </c>
      <c r="O197" s="72"/>
      <c r="P197" s="213">
        <f>O197*H197</f>
        <v>0</v>
      </c>
      <c r="Q197" s="213">
        <v>0</v>
      </c>
      <c r="R197" s="213">
        <f>Q197*H197</f>
        <v>0</v>
      </c>
      <c r="S197" s="213">
        <v>0</v>
      </c>
      <c r="T197" s="214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15" t="s">
        <v>148</v>
      </c>
      <c r="AT197" s="215" t="s">
        <v>143</v>
      </c>
      <c r="AU197" s="215" t="s">
        <v>89</v>
      </c>
      <c r="AY197" s="18" t="s">
        <v>141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8" t="s">
        <v>87</v>
      </c>
      <c r="BK197" s="216">
        <f>ROUND(I197*H197,2)</f>
        <v>0</v>
      </c>
      <c r="BL197" s="18" t="s">
        <v>148</v>
      </c>
      <c r="BM197" s="215" t="s">
        <v>225</v>
      </c>
    </row>
    <row r="198" spans="1:65" s="13" customFormat="1" ht="11.25">
      <c r="B198" s="217"/>
      <c r="C198" s="218"/>
      <c r="D198" s="219" t="s">
        <v>150</v>
      </c>
      <c r="E198" s="220" t="s">
        <v>1</v>
      </c>
      <c r="F198" s="221" t="s">
        <v>211</v>
      </c>
      <c r="G198" s="218"/>
      <c r="H198" s="220" t="s">
        <v>1</v>
      </c>
      <c r="I198" s="222"/>
      <c r="J198" s="218"/>
      <c r="K198" s="218"/>
      <c r="L198" s="223"/>
      <c r="M198" s="224"/>
      <c r="N198" s="225"/>
      <c r="O198" s="225"/>
      <c r="P198" s="225"/>
      <c r="Q198" s="225"/>
      <c r="R198" s="225"/>
      <c r="S198" s="225"/>
      <c r="T198" s="226"/>
      <c r="AT198" s="227" t="s">
        <v>150</v>
      </c>
      <c r="AU198" s="227" t="s">
        <v>89</v>
      </c>
      <c r="AV198" s="13" t="s">
        <v>87</v>
      </c>
      <c r="AW198" s="13" t="s">
        <v>34</v>
      </c>
      <c r="AX198" s="13" t="s">
        <v>79</v>
      </c>
      <c r="AY198" s="227" t="s">
        <v>141</v>
      </c>
    </row>
    <row r="199" spans="1:65" s="13" customFormat="1" ht="22.5">
      <c r="B199" s="217"/>
      <c r="C199" s="218"/>
      <c r="D199" s="219" t="s">
        <v>150</v>
      </c>
      <c r="E199" s="220" t="s">
        <v>1</v>
      </c>
      <c r="F199" s="221" t="s">
        <v>212</v>
      </c>
      <c r="G199" s="218"/>
      <c r="H199" s="220" t="s">
        <v>1</v>
      </c>
      <c r="I199" s="222"/>
      <c r="J199" s="218"/>
      <c r="K199" s="218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150</v>
      </c>
      <c r="AU199" s="227" t="s">
        <v>89</v>
      </c>
      <c r="AV199" s="13" t="s">
        <v>87</v>
      </c>
      <c r="AW199" s="13" t="s">
        <v>34</v>
      </c>
      <c r="AX199" s="13" t="s">
        <v>79</v>
      </c>
      <c r="AY199" s="227" t="s">
        <v>141</v>
      </c>
    </row>
    <row r="200" spans="1:65" s="13" customFormat="1" ht="11.25">
      <c r="B200" s="217"/>
      <c r="C200" s="218"/>
      <c r="D200" s="219" t="s">
        <v>150</v>
      </c>
      <c r="E200" s="220" t="s">
        <v>1</v>
      </c>
      <c r="F200" s="221" t="s">
        <v>157</v>
      </c>
      <c r="G200" s="218"/>
      <c r="H200" s="220" t="s">
        <v>1</v>
      </c>
      <c r="I200" s="222"/>
      <c r="J200" s="218"/>
      <c r="K200" s="218"/>
      <c r="L200" s="223"/>
      <c r="M200" s="224"/>
      <c r="N200" s="225"/>
      <c r="O200" s="225"/>
      <c r="P200" s="225"/>
      <c r="Q200" s="225"/>
      <c r="R200" s="225"/>
      <c r="S200" s="225"/>
      <c r="T200" s="226"/>
      <c r="AT200" s="227" t="s">
        <v>150</v>
      </c>
      <c r="AU200" s="227" t="s">
        <v>89</v>
      </c>
      <c r="AV200" s="13" t="s">
        <v>87</v>
      </c>
      <c r="AW200" s="13" t="s">
        <v>34</v>
      </c>
      <c r="AX200" s="13" t="s">
        <v>79</v>
      </c>
      <c r="AY200" s="227" t="s">
        <v>141</v>
      </c>
    </row>
    <row r="201" spans="1:65" s="14" customFormat="1" ht="11.25">
      <c r="B201" s="228"/>
      <c r="C201" s="229"/>
      <c r="D201" s="219" t="s">
        <v>150</v>
      </c>
      <c r="E201" s="230" t="s">
        <v>1</v>
      </c>
      <c r="F201" s="231" t="s">
        <v>226</v>
      </c>
      <c r="G201" s="229"/>
      <c r="H201" s="232">
        <v>37.631999999999998</v>
      </c>
      <c r="I201" s="233"/>
      <c r="J201" s="229"/>
      <c r="K201" s="229"/>
      <c r="L201" s="234"/>
      <c r="M201" s="235"/>
      <c r="N201" s="236"/>
      <c r="O201" s="236"/>
      <c r="P201" s="236"/>
      <c r="Q201" s="236"/>
      <c r="R201" s="236"/>
      <c r="S201" s="236"/>
      <c r="T201" s="237"/>
      <c r="AT201" s="238" t="s">
        <v>150</v>
      </c>
      <c r="AU201" s="238" t="s">
        <v>89</v>
      </c>
      <c r="AV201" s="14" t="s">
        <v>89</v>
      </c>
      <c r="AW201" s="14" t="s">
        <v>34</v>
      </c>
      <c r="AX201" s="14" t="s">
        <v>79</v>
      </c>
      <c r="AY201" s="238" t="s">
        <v>141</v>
      </c>
    </row>
    <row r="202" spans="1:65" s="13" customFormat="1" ht="11.25">
      <c r="B202" s="217"/>
      <c r="C202" s="218"/>
      <c r="D202" s="219" t="s">
        <v>150</v>
      </c>
      <c r="E202" s="220" t="s">
        <v>1</v>
      </c>
      <c r="F202" s="221" t="s">
        <v>214</v>
      </c>
      <c r="G202" s="218"/>
      <c r="H202" s="220" t="s">
        <v>1</v>
      </c>
      <c r="I202" s="222"/>
      <c r="J202" s="218"/>
      <c r="K202" s="218"/>
      <c r="L202" s="223"/>
      <c r="M202" s="224"/>
      <c r="N202" s="225"/>
      <c r="O202" s="225"/>
      <c r="P202" s="225"/>
      <c r="Q202" s="225"/>
      <c r="R202" s="225"/>
      <c r="S202" s="225"/>
      <c r="T202" s="226"/>
      <c r="AT202" s="227" t="s">
        <v>150</v>
      </c>
      <c r="AU202" s="227" t="s">
        <v>89</v>
      </c>
      <c r="AV202" s="13" t="s">
        <v>87</v>
      </c>
      <c r="AW202" s="13" t="s">
        <v>34</v>
      </c>
      <c r="AX202" s="13" t="s">
        <v>79</v>
      </c>
      <c r="AY202" s="227" t="s">
        <v>141</v>
      </c>
    </row>
    <row r="203" spans="1:65" s="14" customFormat="1" ht="11.25">
      <c r="B203" s="228"/>
      <c r="C203" s="229"/>
      <c r="D203" s="219" t="s">
        <v>150</v>
      </c>
      <c r="E203" s="230" t="s">
        <v>1</v>
      </c>
      <c r="F203" s="231" t="s">
        <v>227</v>
      </c>
      <c r="G203" s="229"/>
      <c r="H203" s="232">
        <v>1.075</v>
      </c>
      <c r="I203" s="233"/>
      <c r="J203" s="229"/>
      <c r="K203" s="229"/>
      <c r="L203" s="234"/>
      <c r="M203" s="235"/>
      <c r="N203" s="236"/>
      <c r="O203" s="236"/>
      <c r="P203" s="236"/>
      <c r="Q203" s="236"/>
      <c r="R203" s="236"/>
      <c r="S203" s="236"/>
      <c r="T203" s="237"/>
      <c r="AT203" s="238" t="s">
        <v>150</v>
      </c>
      <c r="AU203" s="238" t="s">
        <v>89</v>
      </c>
      <c r="AV203" s="14" t="s">
        <v>89</v>
      </c>
      <c r="AW203" s="14" t="s">
        <v>34</v>
      </c>
      <c r="AX203" s="14" t="s">
        <v>79</v>
      </c>
      <c r="AY203" s="238" t="s">
        <v>141</v>
      </c>
    </row>
    <row r="204" spans="1:65" s="13" customFormat="1" ht="11.25">
      <c r="B204" s="217"/>
      <c r="C204" s="218"/>
      <c r="D204" s="219" t="s">
        <v>150</v>
      </c>
      <c r="E204" s="220" t="s">
        <v>1</v>
      </c>
      <c r="F204" s="221" t="s">
        <v>216</v>
      </c>
      <c r="G204" s="218"/>
      <c r="H204" s="220" t="s">
        <v>1</v>
      </c>
      <c r="I204" s="222"/>
      <c r="J204" s="218"/>
      <c r="K204" s="218"/>
      <c r="L204" s="223"/>
      <c r="M204" s="224"/>
      <c r="N204" s="225"/>
      <c r="O204" s="225"/>
      <c r="P204" s="225"/>
      <c r="Q204" s="225"/>
      <c r="R204" s="225"/>
      <c r="S204" s="225"/>
      <c r="T204" s="226"/>
      <c r="AT204" s="227" t="s">
        <v>150</v>
      </c>
      <c r="AU204" s="227" t="s">
        <v>89</v>
      </c>
      <c r="AV204" s="13" t="s">
        <v>87</v>
      </c>
      <c r="AW204" s="13" t="s">
        <v>34</v>
      </c>
      <c r="AX204" s="13" t="s">
        <v>79</v>
      </c>
      <c r="AY204" s="227" t="s">
        <v>141</v>
      </c>
    </row>
    <row r="205" spans="1:65" s="14" customFormat="1" ht="11.25">
      <c r="B205" s="228"/>
      <c r="C205" s="229"/>
      <c r="D205" s="219" t="s">
        <v>150</v>
      </c>
      <c r="E205" s="230" t="s">
        <v>1</v>
      </c>
      <c r="F205" s="231" t="s">
        <v>228</v>
      </c>
      <c r="G205" s="229"/>
      <c r="H205" s="232">
        <v>1.1200000000000001</v>
      </c>
      <c r="I205" s="233"/>
      <c r="J205" s="229"/>
      <c r="K205" s="229"/>
      <c r="L205" s="234"/>
      <c r="M205" s="235"/>
      <c r="N205" s="236"/>
      <c r="O205" s="236"/>
      <c r="P205" s="236"/>
      <c r="Q205" s="236"/>
      <c r="R205" s="236"/>
      <c r="S205" s="236"/>
      <c r="T205" s="237"/>
      <c r="AT205" s="238" t="s">
        <v>150</v>
      </c>
      <c r="AU205" s="238" t="s">
        <v>89</v>
      </c>
      <c r="AV205" s="14" t="s">
        <v>89</v>
      </c>
      <c r="AW205" s="14" t="s">
        <v>34</v>
      </c>
      <c r="AX205" s="14" t="s">
        <v>79</v>
      </c>
      <c r="AY205" s="238" t="s">
        <v>141</v>
      </c>
    </row>
    <row r="206" spans="1:65" s="13" customFormat="1" ht="11.25">
      <c r="B206" s="217"/>
      <c r="C206" s="218"/>
      <c r="D206" s="219" t="s">
        <v>150</v>
      </c>
      <c r="E206" s="220" t="s">
        <v>1</v>
      </c>
      <c r="F206" s="221" t="s">
        <v>218</v>
      </c>
      <c r="G206" s="218"/>
      <c r="H206" s="220" t="s">
        <v>1</v>
      </c>
      <c r="I206" s="222"/>
      <c r="J206" s="218"/>
      <c r="K206" s="218"/>
      <c r="L206" s="223"/>
      <c r="M206" s="224"/>
      <c r="N206" s="225"/>
      <c r="O206" s="225"/>
      <c r="P206" s="225"/>
      <c r="Q206" s="225"/>
      <c r="R206" s="225"/>
      <c r="S206" s="225"/>
      <c r="T206" s="226"/>
      <c r="AT206" s="227" t="s">
        <v>150</v>
      </c>
      <c r="AU206" s="227" t="s">
        <v>89</v>
      </c>
      <c r="AV206" s="13" t="s">
        <v>87</v>
      </c>
      <c r="AW206" s="13" t="s">
        <v>34</v>
      </c>
      <c r="AX206" s="13" t="s">
        <v>79</v>
      </c>
      <c r="AY206" s="227" t="s">
        <v>141</v>
      </c>
    </row>
    <row r="207" spans="1:65" s="14" customFormat="1" ht="11.25">
      <c r="B207" s="228"/>
      <c r="C207" s="229"/>
      <c r="D207" s="219" t="s">
        <v>150</v>
      </c>
      <c r="E207" s="230" t="s">
        <v>1</v>
      </c>
      <c r="F207" s="231" t="s">
        <v>229</v>
      </c>
      <c r="G207" s="229"/>
      <c r="H207" s="232">
        <v>2.25</v>
      </c>
      <c r="I207" s="233"/>
      <c r="J207" s="229"/>
      <c r="K207" s="229"/>
      <c r="L207" s="234"/>
      <c r="M207" s="235"/>
      <c r="N207" s="236"/>
      <c r="O207" s="236"/>
      <c r="P207" s="236"/>
      <c r="Q207" s="236"/>
      <c r="R207" s="236"/>
      <c r="S207" s="236"/>
      <c r="T207" s="237"/>
      <c r="AT207" s="238" t="s">
        <v>150</v>
      </c>
      <c r="AU207" s="238" t="s">
        <v>89</v>
      </c>
      <c r="AV207" s="14" t="s">
        <v>89</v>
      </c>
      <c r="AW207" s="14" t="s">
        <v>34</v>
      </c>
      <c r="AX207" s="14" t="s">
        <v>79</v>
      </c>
      <c r="AY207" s="238" t="s">
        <v>141</v>
      </c>
    </row>
    <row r="208" spans="1:65" s="14" customFormat="1" ht="11.25">
      <c r="B208" s="228"/>
      <c r="C208" s="229"/>
      <c r="D208" s="219" t="s">
        <v>150</v>
      </c>
      <c r="E208" s="230" t="s">
        <v>1</v>
      </c>
      <c r="F208" s="231" t="s">
        <v>230</v>
      </c>
      <c r="G208" s="229"/>
      <c r="H208" s="232">
        <v>1.923</v>
      </c>
      <c r="I208" s="233"/>
      <c r="J208" s="229"/>
      <c r="K208" s="229"/>
      <c r="L208" s="234"/>
      <c r="M208" s="235"/>
      <c r="N208" s="236"/>
      <c r="O208" s="236"/>
      <c r="P208" s="236"/>
      <c r="Q208" s="236"/>
      <c r="R208" s="236"/>
      <c r="S208" s="236"/>
      <c r="T208" s="237"/>
      <c r="AT208" s="238" t="s">
        <v>150</v>
      </c>
      <c r="AU208" s="238" t="s">
        <v>89</v>
      </c>
      <c r="AV208" s="14" t="s">
        <v>89</v>
      </c>
      <c r="AW208" s="14" t="s">
        <v>34</v>
      </c>
      <c r="AX208" s="14" t="s">
        <v>79</v>
      </c>
      <c r="AY208" s="238" t="s">
        <v>141</v>
      </c>
    </row>
    <row r="209" spans="1:65" s="15" customFormat="1" ht="11.25">
      <c r="B209" s="239"/>
      <c r="C209" s="240"/>
      <c r="D209" s="219" t="s">
        <v>150</v>
      </c>
      <c r="E209" s="241" t="s">
        <v>1</v>
      </c>
      <c r="F209" s="242" t="s">
        <v>221</v>
      </c>
      <c r="G209" s="240"/>
      <c r="H209" s="243">
        <v>44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AT209" s="249" t="s">
        <v>150</v>
      </c>
      <c r="AU209" s="249" t="s">
        <v>89</v>
      </c>
      <c r="AV209" s="15" t="s">
        <v>148</v>
      </c>
      <c r="AW209" s="15" t="s">
        <v>34</v>
      </c>
      <c r="AX209" s="15" t="s">
        <v>87</v>
      </c>
      <c r="AY209" s="249" t="s">
        <v>141</v>
      </c>
    </row>
    <row r="210" spans="1:65" s="2" customFormat="1" ht="24" customHeight="1">
      <c r="A210" s="35"/>
      <c r="B210" s="36"/>
      <c r="C210" s="204" t="s">
        <v>231</v>
      </c>
      <c r="D210" s="204" t="s">
        <v>143</v>
      </c>
      <c r="E210" s="205" t="s">
        <v>232</v>
      </c>
      <c r="F210" s="206" t="s">
        <v>233</v>
      </c>
      <c r="G210" s="207" t="s">
        <v>146</v>
      </c>
      <c r="H210" s="208">
        <v>22</v>
      </c>
      <c r="I210" s="209"/>
      <c r="J210" s="210">
        <f>ROUND(I210*H210,2)</f>
        <v>0</v>
      </c>
      <c r="K210" s="206" t="s">
        <v>147</v>
      </c>
      <c r="L210" s="40"/>
      <c r="M210" s="211" t="s">
        <v>1</v>
      </c>
      <c r="N210" s="212" t="s">
        <v>44</v>
      </c>
      <c r="O210" s="72"/>
      <c r="P210" s="213">
        <f>O210*H210</f>
        <v>0</v>
      </c>
      <c r="Q210" s="213">
        <v>0</v>
      </c>
      <c r="R210" s="213">
        <f>Q210*H210</f>
        <v>0</v>
      </c>
      <c r="S210" s="213">
        <v>0</v>
      </c>
      <c r="T210" s="214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15" t="s">
        <v>148</v>
      </c>
      <c r="AT210" s="215" t="s">
        <v>143</v>
      </c>
      <c r="AU210" s="215" t="s">
        <v>89</v>
      </c>
      <c r="AY210" s="18" t="s">
        <v>141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8" t="s">
        <v>87</v>
      </c>
      <c r="BK210" s="216">
        <f>ROUND(I210*H210,2)</f>
        <v>0</v>
      </c>
      <c r="BL210" s="18" t="s">
        <v>148</v>
      </c>
      <c r="BM210" s="215" t="s">
        <v>234</v>
      </c>
    </row>
    <row r="211" spans="1:65" s="13" customFormat="1" ht="11.25">
      <c r="B211" s="217"/>
      <c r="C211" s="218"/>
      <c r="D211" s="219" t="s">
        <v>150</v>
      </c>
      <c r="E211" s="220" t="s">
        <v>1</v>
      </c>
      <c r="F211" s="221" t="s">
        <v>167</v>
      </c>
      <c r="G211" s="218"/>
      <c r="H211" s="220" t="s">
        <v>1</v>
      </c>
      <c r="I211" s="222"/>
      <c r="J211" s="218"/>
      <c r="K211" s="218"/>
      <c r="L211" s="223"/>
      <c r="M211" s="224"/>
      <c r="N211" s="225"/>
      <c r="O211" s="225"/>
      <c r="P211" s="225"/>
      <c r="Q211" s="225"/>
      <c r="R211" s="225"/>
      <c r="S211" s="225"/>
      <c r="T211" s="226"/>
      <c r="AT211" s="227" t="s">
        <v>150</v>
      </c>
      <c r="AU211" s="227" t="s">
        <v>89</v>
      </c>
      <c r="AV211" s="13" t="s">
        <v>87</v>
      </c>
      <c r="AW211" s="13" t="s">
        <v>34</v>
      </c>
      <c r="AX211" s="13" t="s">
        <v>79</v>
      </c>
      <c r="AY211" s="227" t="s">
        <v>141</v>
      </c>
    </row>
    <row r="212" spans="1:65" s="14" customFormat="1" ht="11.25">
      <c r="B212" s="228"/>
      <c r="C212" s="229"/>
      <c r="D212" s="219" t="s">
        <v>150</v>
      </c>
      <c r="E212" s="230" t="s">
        <v>1</v>
      </c>
      <c r="F212" s="231" t="s">
        <v>235</v>
      </c>
      <c r="G212" s="229"/>
      <c r="H212" s="232">
        <v>22</v>
      </c>
      <c r="I212" s="233"/>
      <c r="J212" s="229"/>
      <c r="K212" s="229"/>
      <c r="L212" s="234"/>
      <c r="M212" s="235"/>
      <c r="N212" s="236"/>
      <c r="O212" s="236"/>
      <c r="P212" s="236"/>
      <c r="Q212" s="236"/>
      <c r="R212" s="236"/>
      <c r="S212" s="236"/>
      <c r="T212" s="237"/>
      <c r="AT212" s="238" t="s">
        <v>150</v>
      </c>
      <c r="AU212" s="238" t="s">
        <v>89</v>
      </c>
      <c r="AV212" s="14" t="s">
        <v>89</v>
      </c>
      <c r="AW212" s="14" t="s">
        <v>34</v>
      </c>
      <c r="AX212" s="14" t="s">
        <v>87</v>
      </c>
      <c r="AY212" s="238" t="s">
        <v>141</v>
      </c>
    </row>
    <row r="213" spans="1:65" s="2" customFormat="1" ht="24" customHeight="1">
      <c r="A213" s="35"/>
      <c r="B213" s="36"/>
      <c r="C213" s="204" t="s">
        <v>8</v>
      </c>
      <c r="D213" s="204" t="s">
        <v>143</v>
      </c>
      <c r="E213" s="205" t="s">
        <v>236</v>
      </c>
      <c r="F213" s="206" t="s">
        <v>237</v>
      </c>
      <c r="G213" s="207" t="s">
        <v>146</v>
      </c>
      <c r="H213" s="208">
        <v>44</v>
      </c>
      <c r="I213" s="209"/>
      <c r="J213" s="210">
        <f>ROUND(I213*H213,2)</f>
        <v>0</v>
      </c>
      <c r="K213" s="206" t="s">
        <v>147</v>
      </c>
      <c r="L213" s="40"/>
      <c r="M213" s="211" t="s">
        <v>1</v>
      </c>
      <c r="N213" s="212" t="s">
        <v>44</v>
      </c>
      <c r="O213" s="72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4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15" t="s">
        <v>148</v>
      </c>
      <c r="AT213" s="215" t="s">
        <v>143</v>
      </c>
      <c r="AU213" s="215" t="s">
        <v>89</v>
      </c>
      <c r="AY213" s="18" t="s">
        <v>141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8" t="s">
        <v>87</v>
      </c>
      <c r="BK213" s="216">
        <f>ROUND(I213*H213,2)</f>
        <v>0</v>
      </c>
      <c r="BL213" s="18" t="s">
        <v>148</v>
      </c>
      <c r="BM213" s="215" t="s">
        <v>238</v>
      </c>
    </row>
    <row r="214" spans="1:65" s="13" customFormat="1" ht="11.25">
      <c r="B214" s="217"/>
      <c r="C214" s="218"/>
      <c r="D214" s="219" t="s">
        <v>150</v>
      </c>
      <c r="E214" s="220" t="s">
        <v>1</v>
      </c>
      <c r="F214" s="221" t="s">
        <v>211</v>
      </c>
      <c r="G214" s="218"/>
      <c r="H214" s="220" t="s">
        <v>1</v>
      </c>
      <c r="I214" s="222"/>
      <c r="J214" s="218"/>
      <c r="K214" s="218"/>
      <c r="L214" s="223"/>
      <c r="M214" s="224"/>
      <c r="N214" s="225"/>
      <c r="O214" s="225"/>
      <c r="P214" s="225"/>
      <c r="Q214" s="225"/>
      <c r="R214" s="225"/>
      <c r="S214" s="225"/>
      <c r="T214" s="226"/>
      <c r="AT214" s="227" t="s">
        <v>150</v>
      </c>
      <c r="AU214" s="227" t="s">
        <v>89</v>
      </c>
      <c r="AV214" s="13" t="s">
        <v>87</v>
      </c>
      <c r="AW214" s="13" t="s">
        <v>34</v>
      </c>
      <c r="AX214" s="13" t="s">
        <v>79</v>
      </c>
      <c r="AY214" s="227" t="s">
        <v>141</v>
      </c>
    </row>
    <row r="215" spans="1:65" s="13" customFormat="1" ht="22.5">
      <c r="B215" s="217"/>
      <c r="C215" s="218"/>
      <c r="D215" s="219" t="s">
        <v>150</v>
      </c>
      <c r="E215" s="220" t="s">
        <v>1</v>
      </c>
      <c r="F215" s="221" t="s">
        <v>212</v>
      </c>
      <c r="G215" s="218"/>
      <c r="H215" s="220" t="s">
        <v>1</v>
      </c>
      <c r="I215" s="222"/>
      <c r="J215" s="218"/>
      <c r="K215" s="218"/>
      <c r="L215" s="223"/>
      <c r="M215" s="224"/>
      <c r="N215" s="225"/>
      <c r="O215" s="225"/>
      <c r="P215" s="225"/>
      <c r="Q215" s="225"/>
      <c r="R215" s="225"/>
      <c r="S215" s="225"/>
      <c r="T215" s="226"/>
      <c r="AT215" s="227" t="s">
        <v>150</v>
      </c>
      <c r="AU215" s="227" t="s">
        <v>89</v>
      </c>
      <c r="AV215" s="13" t="s">
        <v>87</v>
      </c>
      <c r="AW215" s="13" t="s">
        <v>34</v>
      </c>
      <c r="AX215" s="13" t="s">
        <v>79</v>
      </c>
      <c r="AY215" s="227" t="s">
        <v>141</v>
      </c>
    </row>
    <row r="216" spans="1:65" s="13" customFormat="1" ht="11.25">
      <c r="B216" s="217"/>
      <c r="C216" s="218"/>
      <c r="D216" s="219" t="s">
        <v>150</v>
      </c>
      <c r="E216" s="220" t="s">
        <v>1</v>
      </c>
      <c r="F216" s="221" t="s">
        <v>157</v>
      </c>
      <c r="G216" s="218"/>
      <c r="H216" s="220" t="s">
        <v>1</v>
      </c>
      <c r="I216" s="222"/>
      <c r="J216" s="218"/>
      <c r="K216" s="218"/>
      <c r="L216" s="223"/>
      <c r="M216" s="224"/>
      <c r="N216" s="225"/>
      <c r="O216" s="225"/>
      <c r="P216" s="225"/>
      <c r="Q216" s="225"/>
      <c r="R216" s="225"/>
      <c r="S216" s="225"/>
      <c r="T216" s="226"/>
      <c r="AT216" s="227" t="s">
        <v>150</v>
      </c>
      <c r="AU216" s="227" t="s">
        <v>89</v>
      </c>
      <c r="AV216" s="13" t="s">
        <v>87</v>
      </c>
      <c r="AW216" s="13" t="s">
        <v>34</v>
      </c>
      <c r="AX216" s="13" t="s">
        <v>79</v>
      </c>
      <c r="AY216" s="227" t="s">
        <v>141</v>
      </c>
    </row>
    <row r="217" spans="1:65" s="14" customFormat="1" ht="11.25">
      <c r="B217" s="228"/>
      <c r="C217" s="229"/>
      <c r="D217" s="219" t="s">
        <v>150</v>
      </c>
      <c r="E217" s="230" t="s">
        <v>1</v>
      </c>
      <c r="F217" s="231" t="s">
        <v>226</v>
      </c>
      <c r="G217" s="229"/>
      <c r="H217" s="232">
        <v>37.631999999999998</v>
      </c>
      <c r="I217" s="233"/>
      <c r="J217" s="229"/>
      <c r="K217" s="229"/>
      <c r="L217" s="234"/>
      <c r="M217" s="235"/>
      <c r="N217" s="236"/>
      <c r="O217" s="236"/>
      <c r="P217" s="236"/>
      <c r="Q217" s="236"/>
      <c r="R217" s="236"/>
      <c r="S217" s="236"/>
      <c r="T217" s="237"/>
      <c r="AT217" s="238" t="s">
        <v>150</v>
      </c>
      <c r="AU217" s="238" t="s">
        <v>89</v>
      </c>
      <c r="AV217" s="14" t="s">
        <v>89</v>
      </c>
      <c r="AW217" s="14" t="s">
        <v>34</v>
      </c>
      <c r="AX217" s="14" t="s">
        <v>79</v>
      </c>
      <c r="AY217" s="238" t="s">
        <v>141</v>
      </c>
    </row>
    <row r="218" spans="1:65" s="13" customFormat="1" ht="11.25">
      <c r="B218" s="217"/>
      <c r="C218" s="218"/>
      <c r="D218" s="219" t="s">
        <v>150</v>
      </c>
      <c r="E218" s="220" t="s">
        <v>1</v>
      </c>
      <c r="F218" s="221" t="s">
        <v>214</v>
      </c>
      <c r="G218" s="218"/>
      <c r="H218" s="220" t="s">
        <v>1</v>
      </c>
      <c r="I218" s="222"/>
      <c r="J218" s="218"/>
      <c r="K218" s="218"/>
      <c r="L218" s="223"/>
      <c r="M218" s="224"/>
      <c r="N218" s="225"/>
      <c r="O218" s="225"/>
      <c r="P218" s="225"/>
      <c r="Q218" s="225"/>
      <c r="R218" s="225"/>
      <c r="S218" s="225"/>
      <c r="T218" s="226"/>
      <c r="AT218" s="227" t="s">
        <v>150</v>
      </c>
      <c r="AU218" s="227" t="s">
        <v>89</v>
      </c>
      <c r="AV218" s="13" t="s">
        <v>87</v>
      </c>
      <c r="AW218" s="13" t="s">
        <v>34</v>
      </c>
      <c r="AX218" s="13" t="s">
        <v>79</v>
      </c>
      <c r="AY218" s="227" t="s">
        <v>141</v>
      </c>
    </row>
    <row r="219" spans="1:65" s="14" customFormat="1" ht="11.25">
      <c r="B219" s="228"/>
      <c r="C219" s="229"/>
      <c r="D219" s="219" t="s">
        <v>150</v>
      </c>
      <c r="E219" s="230" t="s">
        <v>1</v>
      </c>
      <c r="F219" s="231" t="s">
        <v>227</v>
      </c>
      <c r="G219" s="229"/>
      <c r="H219" s="232">
        <v>1.075</v>
      </c>
      <c r="I219" s="233"/>
      <c r="J219" s="229"/>
      <c r="K219" s="229"/>
      <c r="L219" s="234"/>
      <c r="M219" s="235"/>
      <c r="N219" s="236"/>
      <c r="O219" s="236"/>
      <c r="P219" s="236"/>
      <c r="Q219" s="236"/>
      <c r="R219" s="236"/>
      <c r="S219" s="236"/>
      <c r="T219" s="237"/>
      <c r="AT219" s="238" t="s">
        <v>150</v>
      </c>
      <c r="AU219" s="238" t="s">
        <v>89</v>
      </c>
      <c r="AV219" s="14" t="s">
        <v>89</v>
      </c>
      <c r="AW219" s="14" t="s">
        <v>34</v>
      </c>
      <c r="AX219" s="14" t="s">
        <v>79</v>
      </c>
      <c r="AY219" s="238" t="s">
        <v>141</v>
      </c>
    </row>
    <row r="220" spans="1:65" s="13" customFormat="1" ht="11.25">
      <c r="B220" s="217"/>
      <c r="C220" s="218"/>
      <c r="D220" s="219" t="s">
        <v>150</v>
      </c>
      <c r="E220" s="220" t="s">
        <v>1</v>
      </c>
      <c r="F220" s="221" t="s">
        <v>216</v>
      </c>
      <c r="G220" s="218"/>
      <c r="H220" s="220" t="s">
        <v>1</v>
      </c>
      <c r="I220" s="222"/>
      <c r="J220" s="218"/>
      <c r="K220" s="218"/>
      <c r="L220" s="223"/>
      <c r="M220" s="224"/>
      <c r="N220" s="225"/>
      <c r="O220" s="225"/>
      <c r="P220" s="225"/>
      <c r="Q220" s="225"/>
      <c r="R220" s="225"/>
      <c r="S220" s="225"/>
      <c r="T220" s="226"/>
      <c r="AT220" s="227" t="s">
        <v>150</v>
      </c>
      <c r="AU220" s="227" t="s">
        <v>89</v>
      </c>
      <c r="AV220" s="13" t="s">
        <v>87</v>
      </c>
      <c r="AW220" s="13" t="s">
        <v>34</v>
      </c>
      <c r="AX220" s="13" t="s">
        <v>79</v>
      </c>
      <c r="AY220" s="227" t="s">
        <v>141</v>
      </c>
    </row>
    <row r="221" spans="1:65" s="14" customFormat="1" ht="11.25">
      <c r="B221" s="228"/>
      <c r="C221" s="229"/>
      <c r="D221" s="219" t="s">
        <v>150</v>
      </c>
      <c r="E221" s="230" t="s">
        <v>1</v>
      </c>
      <c r="F221" s="231" t="s">
        <v>228</v>
      </c>
      <c r="G221" s="229"/>
      <c r="H221" s="232">
        <v>1.1200000000000001</v>
      </c>
      <c r="I221" s="233"/>
      <c r="J221" s="229"/>
      <c r="K221" s="229"/>
      <c r="L221" s="234"/>
      <c r="M221" s="235"/>
      <c r="N221" s="236"/>
      <c r="O221" s="236"/>
      <c r="P221" s="236"/>
      <c r="Q221" s="236"/>
      <c r="R221" s="236"/>
      <c r="S221" s="236"/>
      <c r="T221" s="237"/>
      <c r="AT221" s="238" t="s">
        <v>150</v>
      </c>
      <c r="AU221" s="238" t="s">
        <v>89</v>
      </c>
      <c r="AV221" s="14" t="s">
        <v>89</v>
      </c>
      <c r="AW221" s="14" t="s">
        <v>34</v>
      </c>
      <c r="AX221" s="14" t="s">
        <v>79</v>
      </c>
      <c r="AY221" s="238" t="s">
        <v>141</v>
      </c>
    </row>
    <row r="222" spans="1:65" s="13" customFormat="1" ht="11.25">
      <c r="B222" s="217"/>
      <c r="C222" s="218"/>
      <c r="D222" s="219" t="s">
        <v>150</v>
      </c>
      <c r="E222" s="220" t="s">
        <v>1</v>
      </c>
      <c r="F222" s="221" t="s">
        <v>218</v>
      </c>
      <c r="G222" s="218"/>
      <c r="H222" s="220" t="s">
        <v>1</v>
      </c>
      <c r="I222" s="222"/>
      <c r="J222" s="218"/>
      <c r="K222" s="218"/>
      <c r="L222" s="223"/>
      <c r="M222" s="224"/>
      <c r="N222" s="225"/>
      <c r="O222" s="225"/>
      <c r="P222" s="225"/>
      <c r="Q222" s="225"/>
      <c r="R222" s="225"/>
      <c r="S222" s="225"/>
      <c r="T222" s="226"/>
      <c r="AT222" s="227" t="s">
        <v>150</v>
      </c>
      <c r="AU222" s="227" t="s">
        <v>89</v>
      </c>
      <c r="AV222" s="13" t="s">
        <v>87</v>
      </c>
      <c r="AW222" s="13" t="s">
        <v>34</v>
      </c>
      <c r="AX222" s="13" t="s">
        <v>79</v>
      </c>
      <c r="AY222" s="227" t="s">
        <v>141</v>
      </c>
    </row>
    <row r="223" spans="1:65" s="14" customFormat="1" ht="11.25">
      <c r="B223" s="228"/>
      <c r="C223" s="229"/>
      <c r="D223" s="219" t="s">
        <v>150</v>
      </c>
      <c r="E223" s="230" t="s">
        <v>1</v>
      </c>
      <c r="F223" s="231" t="s">
        <v>229</v>
      </c>
      <c r="G223" s="229"/>
      <c r="H223" s="232">
        <v>2.25</v>
      </c>
      <c r="I223" s="233"/>
      <c r="J223" s="229"/>
      <c r="K223" s="229"/>
      <c r="L223" s="234"/>
      <c r="M223" s="235"/>
      <c r="N223" s="236"/>
      <c r="O223" s="236"/>
      <c r="P223" s="236"/>
      <c r="Q223" s="236"/>
      <c r="R223" s="236"/>
      <c r="S223" s="236"/>
      <c r="T223" s="237"/>
      <c r="AT223" s="238" t="s">
        <v>150</v>
      </c>
      <c r="AU223" s="238" t="s">
        <v>89</v>
      </c>
      <c r="AV223" s="14" t="s">
        <v>89</v>
      </c>
      <c r="AW223" s="14" t="s">
        <v>34</v>
      </c>
      <c r="AX223" s="14" t="s">
        <v>79</v>
      </c>
      <c r="AY223" s="238" t="s">
        <v>141</v>
      </c>
    </row>
    <row r="224" spans="1:65" s="14" customFormat="1" ht="11.25">
      <c r="B224" s="228"/>
      <c r="C224" s="229"/>
      <c r="D224" s="219" t="s">
        <v>150</v>
      </c>
      <c r="E224" s="230" t="s">
        <v>1</v>
      </c>
      <c r="F224" s="231" t="s">
        <v>230</v>
      </c>
      <c r="G224" s="229"/>
      <c r="H224" s="232">
        <v>1.923</v>
      </c>
      <c r="I224" s="233"/>
      <c r="J224" s="229"/>
      <c r="K224" s="229"/>
      <c r="L224" s="234"/>
      <c r="M224" s="235"/>
      <c r="N224" s="236"/>
      <c r="O224" s="236"/>
      <c r="P224" s="236"/>
      <c r="Q224" s="236"/>
      <c r="R224" s="236"/>
      <c r="S224" s="236"/>
      <c r="T224" s="237"/>
      <c r="AT224" s="238" t="s">
        <v>150</v>
      </c>
      <c r="AU224" s="238" t="s">
        <v>89</v>
      </c>
      <c r="AV224" s="14" t="s">
        <v>89</v>
      </c>
      <c r="AW224" s="14" t="s">
        <v>34</v>
      </c>
      <c r="AX224" s="14" t="s">
        <v>79</v>
      </c>
      <c r="AY224" s="238" t="s">
        <v>141</v>
      </c>
    </row>
    <row r="225" spans="1:65" s="15" customFormat="1" ht="11.25">
      <c r="B225" s="239"/>
      <c r="C225" s="240"/>
      <c r="D225" s="219" t="s">
        <v>150</v>
      </c>
      <c r="E225" s="241" t="s">
        <v>1</v>
      </c>
      <c r="F225" s="242" t="s">
        <v>221</v>
      </c>
      <c r="G225" s="240"/>
      <c r="H225" s="243">
        <v>44</v>
      </c>
      <c r="I225" s="244"/>
      <c r="J225" s="240"/>
      <c r="K225" s="240"/>
      <c r="L225" s="245"/>
      <c r="M225" s="246"/>
      <c r="N225" s="247"/>
      <c r="O225" s="247"/>
      <c r="P225" s="247"/>
      <c r="Q225" s="247"/>
      <c r="R225" s="247"/>
      <c r="S225" s="247"/>
      <c r="T225" s="248"/>
      <c r="AT225" s="249" t="s">
        <v>150</v>
      </c>
      <c r="AU225" s="249" t="s">
        <v>89</v>
      </c>
      <c r="AV225" s="15" t="s">
        <v>148</v>
      </c>
      <c r="AW225" s="15" t="s">
        <v>34</v>
      </c>
      <c r="AX225" s="15" t="s">
        <v>87</v>
      </c>
      <c r="AY225" s="249" t="s">
        <v>141</v>
      </c>
    </row>
    <row r="226" spans="1:65" s="2" customFormat="1" ht="24" customHeight="1">
      <c r="A226" s="35"/>
      <c r="B226" s="36"/>
      <c r="C226" s="204" t="s">
        <v>239</v>
      </c>
      <c r="D226" s="204" t="s">
        <v>143</v>
      </c>
      <c r="E226" s="205" t="s">
        <v>240</v>
      </c>
      <c r="F226" s="206" t="s">
        <v>241</v>
      </c>
      <c r="G226" s="207" t="s">
        <v>146</v>
      </c>
      <c r="H226" s="208">
        <v>22</v>
      </c>
      <c r="I226" s="209"/>
      <c r="J226" s="210">
        <f>ROUND(I226*H226,2)</f>
        <v>0</v>
      </c>
      <c r="K226" s="206" t="s">
        <v>147</v>
      </c>
      <c r="L226" s="40"/>
      <c r="M226" s="211" t="s">
        <v>1</v>
      </c>
      <c r="N226" s="212" t="s">
        <v>44</v>
      </c>
      <c r="O226" s="72"/>
      <c r="P226" s="213">
        <f>O226*H226</f>
        <v>0</v>
      </c>
      <c r="Q226" s="213">
        <v>0</v>
      </c>
      <c r="R226" s="213">
        <f>Q226*H226</f>
        <v>0</v>
      </c>
      <c r="S226" s="213">
        <v>0</v>
      </c>
      <c r="T226" s="214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15" t="s">
        <v>148</v>
      </c>
      <c r="AT226" s="215" t="s">
        <v>143</v>
      </c>
      <c r="AU226" s="215" t="s">
        <v>89</v>
      </c>
      <c r="AY226" s="18" t="s">
        <v>141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8" t="s">
        <v>87</v>
      </c>
      <c r="BK226" s="216">
        <f>ROUND(I226*H226,2)</f>
        <v>0</v>
      </c>
      <c r="BL226" s="18" t="s">
        <v>148</v>
      </c>
      <c r="BM226" s="215" t="s">
        <v>242</v>
      </c>
    </row>
    <row r="227" spans="1:65" s="13" customFormat="1" ht="11.25">
      <c r="B227" s="217"/>
      <c r="C227" s="218"/>
      <c r="D227" s="219" t="s">
        <v>150</v>
      </c>
      <c r="E227" s="220" t="s">
        <v>1</v>
      </c>
      <c r="F227" s="221" t="s">
        <v>167</v>
      </c>
      <c r="G227" s="218"/>
      <c r="H227" s="220" t="s">
        <v>1</v>
      </c>
      <c r="I227" s="222"/>
      <c r="J227" s="218"/>
      <c r="K227" s="218"/>
      <c r="L227" s="223"/>
      <c r="M227" s="224"/>
      <c r="N227" s="225"/>
      <c r="O227" s="225"/>
      <c r="P227" s="225"/>
      <c r="Q227" s="225"/>
      <c r="R227" s="225"/>
      <c r="S227" s="225"/>
      <c r="T227" s="226"/>
      <c r="AT227" s="227" t="s">
        <v>150</v>
      </c>
      <c r="AU227" s="227" t="s">
        <v>89</v>
      </c>
      <c r="AV227" s="13" t="s">
        <v>87</v>
      </c>
      <c r="AW227" s="13" t="s">
        <v>34</v>
      </c>
      <c r="AX227" s="13" t="s">
        <v>79</v>
      </c>
      <c r="AY227" s="227" t="s">
        <v>141</v>
      </c>
    </row>
    <row r="228" spans="1:65" s="14" customFormat="1" ht="11.25">
      <c r="B228" s="228"/>
      <c r="C228" s="229"/>
      <c r="D228" s="219" t="s">
        <v>150</v>
      </c>
      <c r="E228" s="230" t="s">
        <v>1</v>
      </c>
      <c r="F228" s="231" t="s">
        <v>235</v>
      </c>
      <c r="G228" s="229"/>
      <c r="H228" s="232">
        <v>22</v>
      </c>
      <c r="I228" s="233"/>
      <c r="J228" s="229"/>
      <c r="K228" s="229"/>
      <c r="L228" s="234"/>
      <c r="M228" s="235"/>
      <c r="N228" s="236"/>
      <c r="O228" s="236"/>
      <c r="P228" s="236"/>
      <c r="Q228" s="236"/>
      <c r="R228" s="236"/>
      <c r="S228" s="236"/>
      <c r="T228" s="237"/>
      <c r="AT228" s="238" t="s">
        <v>150</v>
      </c>
      <c r="AU228" s="238" t="s">
        <v>89</v>
      </c>
      <c r="AV228" s="14" t="s">
        <v>89</v>
      </c>
      <c r="AW228" s="14" t="s">
        <v>34</v>
      </c>
      <c r="AX228" s="14" t="s">
        <v>87</v>
      </c>
      <c r="AY228" s="238" t="s">
        <v>141</v>
      </c>
    </row>
    <row r="229" spans="1:65" s="2" customFormat="1" ht="24" customHeight="1">
      <c r="A229" s="35"/>
      <c r="B229" s="36"/>
      <c r="C229" s="204" t="s">
        <v>243</v>
      </c>
      <c r="D229" s="204" t="s">
        <v>143</v>
      </c>
      <c r="E229" s="205" t="s">
        <v>244</v>
      </c>
      <c r="F229" s="206" t="s">
        <v>245</v>
      </c>
      <c r="G229" s="207" t="s">
        <v>146</v>
      </c>
      <c r="H229" s="208">
        <v>30</v>
      </c>
      <c r="I229" s="209"/>
      <c r="J229" s="210">
        <f>ROUND(I229*H229,2)</f>
        <v>0</v>
      </c>
      <c r="K229" s="206" t="s">
        <v>147</v>
      </c>
      <c r="L229" s="40"/>
      <c r="M229" s="211" t="s">
        <v>1</v>
      </c>
      <c r="N229" s="212" t="s">
        <v>44</v>
      </c>
      <c r="O229" s="72"/>
      <c r="P229" s="213">
        <f>O229*H229</f>
        <v>0</v>
      </c>
      <c r="Q229" s="213">
        <v>0</v>
      </c>
      <c r="R229" s="213">
        <f>Q229*H229</f>
        <v>0</v>
      </c>
      <c r="S229" s="213">
        <v>0</v>
      </c>
      <c r="T229" s="214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15" t="s">
        <v>148</v>
      </c>
      <c r="AT229" s="215" t="s">
        <v>143</v>
      </c>
      <c r="AU229" s="215" t="s">
        <v>89</v>
      </c>
      <c r="AY229" s="18" t="s">
        <v>141</v>
      </c>
      <c r="BE229" s="216">
        <f>IF(N229="základní",J229,0)</f>
        <v>0</v>
      </c>
      <c r="BF229" s="216">
        <f>IF(N229="snížená",J229,0)</f>
        <v>0</v>
      </c>
      <c r="BG229" s="216">
        <f>IF(N229="zákl. přenesená",J229,0)</f>
        <v>0</v>
      </c>
      <c r="BH229" s="216">
        <f>IF(N229="sníž. přenesená",J229,0)</f>
        <v>0</v>
      </c>
      <c r="BI229" s="216">
        <f>IF(N229="nulová",J229,0)</f>
        <v>0</v>
      </c>
      <c r="BJ229" s="18" t="s">
        <v>87</v>
      </c>
      <c r="BK229" s="216">
        <f>ROUND(I229*H229,2)</f>
        <v>0</v>
      </c>
      <c r="BL229" s="18" t="s">
        <v>148</v>
      </c>
      <c r="BM229" s="215" t="s">
        <v>246</v>
      </c>
    </row>
    <row r="230" spans="1:65" s="2" customFormat="1" ht="16.5" customHeight="1">
      <c r="A230" s="35"/>
      <c r="B230" s="36"/>
      <c r="C230" s="204" t="s">
        <v>247</v>
      </c>
      <c r="D230" s="204" t="s">
        <v>143</v>
      </c>
      <c r="E230" s="205" t="s">
        <v>248</v>
      </c>
      <c r="F230" s="206" t="s">
        <v>249</v>
      </c>
      <c r="G230" s="207" t="s">
        <v>250</v>
      </c>
      <c r="H230" s="208">
        <v>259</v>
      </c>
      <c r="I230" s="209"/>
      <c r="J230" s="210">
        <f>ROUND(I230*H230,2)</f>
        <v>0</v>
      </c>
      <c r="K230" s="206" t="s">
        <v>147</v>
      </c>
      <c r="L230" s="40"/>
      <c r="M230" s="211" t="s">
        <v>1</v>
      </c>
      <c r="N230" s="212" t="s">
        <v>44</v>
      </c>
      <c r="O230" s="72"/>
      <c r="P230" s="213">
        <f>O230*H230</f>
        <v>0</v>
      </c>
      <c r="Q230" s="213">
        <v>8.4000000000000003E-4</v>
      </c>
      <c r="R230" s="213">
        <f>Q230*H230</f>
        <v>0.21756</v>
      </c>
      <c r="S230" s="213">
        <v>0</v>
      </c>
      <c r="T230" s="214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15" t="s">
        <v>148</v>
      </c>
      <c r="AT230" s="215" t="s">
        <v>143</v>
      </c>
      <c r="AU230" s="215" t="s">
        <v>89</v>
      </c>
      <c r="AY230" s="18" t="s">
        <v>141</v>
      </c>
      <c r="BE230" s="216">
        <f>IF(N230="základní",J230,0)</f>
        <v>0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18" t="s">
        <v>87</v>
      </c>
      <c r="BK230" s="216">
        <f>ROUND(I230*H230,2)</f>
        <v>0</v>
      </c>
      <c r="BL230" s="18" t="s">
        <v>148</v>
      </c>
      <c r="BM230" s="215" t="s">
        <v>251</v>
      </c>
    </row>
    <row r="231" spans="1:65" s="13" customFormat="1" ht="11.25">
      <c r="B231" s="217"/>
      <c r="C231" s="218"/>
      <c r="D231" s="219" t="s">
        <v>150</v>
      </c>
      <c r="E231" s="220" t="s">
        <v>1</v>
      </c>
      <c r="F231" s="221" t="s">
        <v>211</v>
      </c>
      <c r="G231" s="218"/>
      <c r="H231" s="220" t="s">
        <v>1</v>
      </c>
      <c r="I231" s="222"/>
      <c r="J231" s="218"/>
      <c r="K231" s="218"/>
      <c r="L231" s="223"/>
      <c r="M231" s="224"/>
      <c r="N231" s="225"/>
      <c r="O231" s="225"/>
      <c r="P231" s="225"/>
      <c r="Q231" s="225"/>
      <c r="R231" s="225"/>
      <c r="S231" s="225"/>
      <c r="T231" s="226"/>
      <c r="AT231" s="227" t="s">
        <v>150</v>
      </c>
      <c r="AU231" s="227" t="s">
        <v>89</v>
      </c>
      <c r="AV231" s="13" t="s">
        <v>87</v>
      </c>
      <c r="AW231" s="13" t="s">
        <v>34</v>
      </c>
      <c r="AX231" s="13" t="s">
        <v>79</v>
      </c>
      <c r="AY231" s="227" t="s">
        <v>141</v>
      </c>
    </row>
    <row r="232" spans="1:65" s="13" customFormat="1" ht="11.25">
      <c r="B232" s="217"/>
      <c r="C232" s="218"/>
      <c r="D232" s="219" t="s">
        <v>150</v>
      </c>
      <c r="E232" s="220" t="s">
        <v>1</v>
      </c>
      <c r="F232" s="221" t="s">
        <v>252</v>
      </c>
      <c r="G232" s="218"/>
      <c r="H232" s="220" t="s">
        <v>1</v>
      </c>
      <c r="I232" s="222"/>
      <c r="J232" s="218"/>
      <c r="K232" s="218"/>
      <c r="L232" s="223"/>
      <c r="M232" s="224"/>
      <c r="N232" s="225"/>
      <c r="O232" s="225"/>
      <c r="P232" s="225"/>
      <c r="Q232" s="225"/>
      <c r="R232" s="225"/>
      <c r="S232" s="225"/>
      <c r="T232" s="226"/>
      <c r="AT232" s="227" t="s">
        <v>150</v>
      </c>
      <c r="AU232" s="227" t="s">
        <v>89</v>
      </c>
      <c r="AV232" s="13" t="s">
        <v>87</v>
      </c>
      <c r="AW232" s="13" t="s">
        <v>34</v>
      </c>
      <c r="AX232" s="13" t="s">
        <v>79</v>
      </c>
      <c r="AY232" s="227" t="s">
        <v>141</v>
      </c>
    </row>
    <row r="233" spans="1:65" s="13" customFormat="1" ht="11.25">
      <c r="B233" s="217"/>
      <c r="C233" s="218"/>
      <c r="D233" s="219" t="s">
        <v>150</v>
      </c>
      <c r="E233" s="220" t="s">
        <v>1</v>
      </c>
      <c r="F233" s="221" t="s">
        <v>253</v>
      </c>
      <c r="G233" s="218"/>
      <c r="H233" s="220" t="s">
        <v>1</v>
      </c>
      <c r="I233" s="222"/>
      <c r="J233" s="218"/>
      <c r="K233" s="218"/>
      <c r="L233" s="223"/>
      <c r="M233" s="224"/>
      <c r="N233" s="225"/>
      <c r="O233" s="225"/>
      <c r="P233" s="225"/>
      <c r="Q233" s="225"/>
      <c r="R233" s="225"/>
      <c r="S233" s="225"/>
      <c r="T233" s="226"/>
      <c r="AT233" s="227" t="s">
        <v>150</v>
      </c>
      <c r="AU233" s="227" t="s">
        <v>89</v>
      </c>
      <c r="AV233" s="13" t="s">
        <v>87</v>
      </c>
      <c r="AW233" s="13" t="s">
        <v>34</v>
      </c>
      <c r="AX233" s="13" t="s">
        <v>79</v>
      </c>
      <c r="AY233" s="227" t="s">
        <v>141</v>
      </c>
    </row>
    <row r="234" spans="1:65" s="14" customFormat="1" ht="11.25">
      <c r="B234" s="228"/>
      <c r="C234" s="229"/>
      <c r="D234" s="219" t="s">
        <v>150</v>
      </c>
      <c r="E234" s="230" t="s">
        <v>1</v>
      </c>
      <c r="F234" s="231" t="s">
        <v>254</v>
      </c>
      <c r="G234" s="229"/>
      <c r="H234" s="232">
        <v>259</v>
      </c>
      <c r="I234" s="233"/>
      <c r="J234" s="229"/>
      <c r="K234" s="229"/>
      <c r="L234" s="234"/>
      <c r="M234" s="235"/>
      <c r="N234" s="236"/>
      <c r="O234" s="236"/>
      <c r="P234" s="236"/>
      <c r="Q234" s="236"/>
      <c r="R234" s="236"/>
      <c r="S234" s="236"/>
      <c r="T234" s="237"/>
      <c r="AT234" s="238" t="s">
        <v>150</v>
      </c>
      <c r="AU234" s="238" t="s">
        <v>89</v>
      </c>
      <c r="AV234" s="14" t="s">
        <v>89</v>
      </c>
      <c r="AW234" s="14" t="s">
        <v>34</v>
      </c>
      <c r="AX234" s="14" t="s">
        <v>87</v>
      </c>
      <c r="AY234" s="238" t="s">
        <v>141</v>
      </c>
    </row>
    <row r="235" spans="1:65" s="2" customFormat="1" ht="24" customHeight="1">
      <c r="A235" s="35"/>
      <c r="B235" s="36"/>
      <c r="C235" s="204" t="s">
        <v>255</v>
      </c>
      <c r="D235" s="204" t="s">
        <v>143</v>
      </c>
      <c r="E235" s="205" t="s">
        <v>256</v>
      </c>
      <c r="F235" s="206" t="s">
        <v>257</v>
      </c>
      <c r="G235" s="207" t="s">
        <v>250</v>
      </c>
      <c r="H235" s="208">
        <v>259</v>
      </c>
      <c r="I235" s="209"/>
      <c r="J235" s="210">
        <f>ROUND(I235*H235,2)</f>
        <v>0</v>
      </c>
      <c r="K235" s="206" t="s">
        <v>147</v>
      </c>
      <c r="L235" s="40"/>
      <c r="M235" s="211" t="s">
        <v>1</v>
      </c>
      <c r="N235" s="212" t="s">
        <v>44</v>
      </c>
      <c r="O235" s="72"/>
      <c r="P235" s="213">
        <f>O235*H235</f>
        <v>0</v>
      </c>
      <c r="Q235" s="213">
        <v>0</v>
      </c>
      <c r="R235" s="213">
        <f>Q235*H235</f>
        <v>0</v>
      </c>
      <c r="S235" s="213">
        <v>0</v>
      </c>
      <c r="T235" s="214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15" t="s">
        <v>148</v>
      </c>
      <c r="AT235" s="215" t="s">
        <v>143</v>
      </c>
      <c r="AU235" s="215" t="s">
        <v>89</v>
      </c>
      <c r="AY235" s="18" t="s">
        <v>141</v>
      </c>
      <c r="BE235" s="216">
        <f>IF(N235="základní",J235,0)</f>
        <v>0</v>
      </c>
      <c r="BF235" s="216">
        <f>IF(N235="snížená",J235,0)</f>
        <v>0</v>
      </c>
      <c r="BG235" s="216">
        <f>IF(N235="zákl. přenesená",J235,0)</f>
        <v>0</v>
      </c>
      <c r="BH235" s="216">
        <f>IF(N235="sníž. přenesená",J235,0)</f>
        <v>0</v>
      </c>
      <c r="BI235" s="216">
        <f>IF(N235="nulová",J235,0)</f>
        <v>0</v>
      </c>
      <c r="BJ235" s="18" t="s">
        <v>87</v>
      </c>
      <c r="BK235" s="216">
        <f>ROUND(I235*H235,2)</f>
        <v>0</v>
      </c>
      <c r="BL235" s="18" t="s">
        <v>148</v>
      </c>
      <c r="BM235" s="215" t="s">
        <v>258</v>
      </c>
    </row>
    <row r="236" spans="1:65" s="2" customFormat="1" ht="24" customHeight="1">
      <c r="A236" s="35"/>
      <c r="B236" s="36"/>
      <c r="C236" s="204" t="s">
        <v>259</v>
      </c>
      <c r="D236" s="204" t="s">
        <v>143</v>
      </c>
      <c r="E236" s="205" t="s">
        <v>260</v>
      </c>
      <c r="F236" s="206" t="s">
        <v>261</v>
      </c>
      <c r="G236" s="207" t="s">
        <v>146</v>
      </c>
      <c r="H236" s="208">
        <v>110</v>
      </c>
      <c r="I236" s="209"/>
      <c r="J236" s="210">
        <f>ROUND(I236*H236,2)</f>
        <v>0</v>
      </c>
      <c r="K236" s="206" t="s">
        <v>147</v>
      </c>
      <c r="L236" s="40"/>
      <c r="M236" s="211" t="s">
        <v>1</v>
      </c>
      <c r="N236" s="212" t="s">
        <v>44</v>
      </c>
      <c r="O236" s="72"/>
      <c r="P236" s="213">
        <f>O236*H236</f>
        <v>0</v>
      </c>
      <c r="Q236" s="213">
        <v>0</v>
      </c>
      <c r="R236" s="213">
        <f>Q236*H236</f>
        <v>0</v>
      </c>
      <c r="S236" s="213">
        <v>0</v>
      </c>
      <c r="T236" s="214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15" t="s">
        <v>148</v>
      </c>
      <c r="AT236" s="215" t="s">
        <v>143</v>
      </c>
      <c r="AU236" s="215" t="s">
        <v>89</v>
      </c>
      <c r="AY236" s="18" t="s">
        <v>141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8" t="s">
        <v>87</v>
      </c>
      <c r="BK236" s="216">
        <f>ROUND(I236*H236,2)</f>
        <v>0</v>
      </c>
      <c r="BL236" s="18" t="s">
        <v>148</v>
      </c>
      <c r="BM236" s="215" t="s">
        <v>262</v>
      </c>
    </row>
    <row r="237" spans="1:65" s="13" customFormat="1" ht="11.25">
      <c r="B237" s="217"/>
      <c r="C237" s="218"/>
      <c r="D237" s="219" t="s">
        <v>150</v>
      </c>
      <c r="E237" s="220" t="s">
        <v>1</v>
      </c>
      <c r="F237" s="221" t="s">
        <v>263</v>
      </c>
      <c r="G237" s="218"/>
      <c r="H237" s="220" t="s">
        <v>1</v>
      </c>
      <c r="I237" s="222"/>
      <c r="J237" s="218"/>
      <c r="K237" s="218"/>
      <c r="L237" s="223"/>
      <c r="M237" s="224"/>
      <c r="N237" s="225"/>
      <c r="O237" s="225"/>
      <c r="P237" s="225"/>
      <c r="Q237" s="225"/>
      <c r="R237" s="225"/>
      <c r="S237" s="225"/>
      <c r="T237" s="226"/>
      <c r="AT237" s="227" t="s">
        <v>150</v>
      </c>
      <c r="AU237" s="227" t="s">
        <v>89</v>
      </c>
      <c r="AV237" s="13" t="s">
        <v>87</v>
      </c>
      <c r="AW237" s="13" t="s">
        <v>34</v>
      </c>
      <c r="AX237" s="13" t="s">
        <v>79</v>
      </c>
      <c r="AY237" s="227" t="s">
        <v>141</v>
      </c>
    </row>
    <row r="238" spans="1:65" s="14" customFormat="1" ht="11.25">
      <c r="B238" s="228"/>
      <c r="C238" s="229"/>
      <c r="D238" s="219" t="s">
        <v>150</v>
      </c>
      <c r="E238" s="230" t="s">
        <v>1</v>
      </c>
      <c r="F238" s="231" t="s">
        <v>264</v>
      </c>
      <c r="G238" s="229"/>
      <c r="H238" s="232">
        <v>110</v>
      </c>
      <c r="I238" s="233"/>
      <c r="J238" s="229"/>
      <c r="K238" s="229"/>
      <c r="L238" s="234"/>
      <c r="M238" s="235"/>
      <c r="N238" s="236"/>
      <c r="O238" s="236"/>
      <c r="P238" s="236"/>
      <c r="Q238" s="236"/>
      <c r="R238" s="236"/>
      <c r="S238" s="236"/>
      <c r="T238" s="237"/>
      <c r="AT238" s="238" t="s">
        <v>150</v>
      </c>
      <c r="AU238" s="238" t="s">
        <v>89</v>
      </c>
      <c r="AV238" s="14" t="s">
        <v>89</v>
      </c>
      <c r="AW238" s="14" t="s">
        <v>34</v>
      </c>
      <c r="AX238" s="14" t="s">
        <v>87</v>
      </c>
      <c r="AY238" s="238" t="s">
        <v>141</v>
      </c>
    </row>
    <row r="239" spans="1:65" s="2" customFormat="1" ht="24" customHeight="1">
      <c r="A239" s="35"/>
      <c r="B239" s="36"/>
      <c r="C239" s="204" t="s">
        <v>7</v>
      </c>
      <c r="D239" s="204" t="s">
        <v>143</v>
      </c>
      <c r="E239" s="205" t="s">
        <v>265</v>
      </c>
      <c r="F239" s="206" t="s">
        <v>266</v>
      </c>
      <c r="G239" s="207" t="s">
        <v>146</v>
      </c>
      <c r="H239" s="208">
        <v>35</v>
      </c>
      <c r="I239" s="209"/>
      <c r="J239" s="210">
        <f>ROUND(I239*H239,2)</f>
        <v>0</v>
      </c>
      <c r="K239" s="206" t="s">
        <v>147</v>
      </c>
      <c r="L239" s="40"/>
      <c r="M239" s="211" t="s">
        <v>1</v>
      </c>
      <c r="N239" s="212" t="s">
        <v>44</v>
      </c>
      <c r="O239" s="72"/>
      <c r="P239" s="213">
        <f>O239*H239</f>
        <v>0</v>
      </c>
      <c r="Q239" s="213">
        <v>0</v>
      </c>
      <c r="R239" s="213">
        <f>Q239*H239</f>
        <v>0</v>
      </c>
      <c r="S239" s="213">
        <v>0</v>
      </c>
      <c r="T239" s="214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15" t="s">
        <v>148</v>
      </c>
      <c r="AT239" s="215" t="s">
        <v>143</v>
      </c>
      <c r="AU239" s="215" t="s">
        <v>89</v>
      </c>
      <c r="AY239" s="18" t="s">
        <v>141</v>
      </c>
      <c r="BE239" s="216">
        <f>IF(N239="základní",J239,0)</f>
        <v>0</v>
      </c>
      <c r="BF239" s="216">
        <f>IF(N239="snížená",J239,0)</f>
        <v>0</v>
      </c>
      <c r="BG239" s="216">
        <f>IF(N239="zákl. přenesená",J239,0)</f>
        <v>0</v>
      </c>
      <c r="BH239" s="216">
        <f>IF(N239="sníž. přenesená",J239,0)</f>
        <v>0</v>
      </c>
      <c r="BI239" s="216">
        <f>IF(N239="nulová",J239,0)</f>
        <v>0</v>
      </c>
      <c r="BJ239" s="18" t="s">
        <v>87</v>
      </c>
      <c r="BK239" s="216">
        <f>ROUND(I239*H239,2)</f>
        <v>0</v>
      </c>
      <c r="BL239" s="18" t="s">
        <v>148</v>
      </c>
      <c r="BM239" s="215" t="s">
        <v>267</v>
      </c>
    </row>
    <row r="240" spans="1:65" s="13" customFormat="1" ht="11.25">
      <c r="B240" s="217"/>
      <c r="C240" s="218"/>
      <c r="D240" s="219" t="s">
        <v>150</v>
      </c>
      <c r="E240" s="220" t="s">
        <v>1</v>
      </c>
      <c r="F240" s="221" t="s">
        <v>268</v>
      </c>
      <c r="G240" s="218"/>
      <c r="H240" s="220" t="s">
        <v>1</v>
      </c>
      <c r="I240" s="222"/>
      <c r="J240" s="218"/>
      <c r="K240" s="218"/>
      <c r="L240" s="223"/>
      <c r="M240" s="224"/>
      <c r="N240" s="225"/>
      <c r="O240" s="225"/>
      <c r="P240" s="225"/>
      <c r="Q240" s="225"/>
      <c r="R240" s="225"/>
      <c r="S240" s="225"/>
      <c r="T240" s="226"/>
      <c r="AT240" s="227" t="s">
        <v>150</v>
      </c>
      <c r="AU240" s="227" t="s">
        <v>89</v>
      </c>
      <c r="AV240" s="13" t="s">
        <v>87</v>
      </c>
      <c r="AW240" s="13" t="s">
        <v>34</v>
      </c>
      <c r="AX240" s="13" t="s">
        <v>79</v>
      </c>
      <c r="AY240" s="227" t="s">
        <v>141</v>
      </c>
    </row>
    <row r="241" spans="1:65" s="14" customFormat="1" ht="11.25">
      <c r="B241" s="228"/>
      <c r="C241" s="229"/>
      <c r="D241" s="219" t="s">
        <v>150</v>
      </c>
      <c r="E241" s="230" t="s">
        <v>1</v>
      </c>
      <c r="F241" s="231" t="s">
        <v>269</v>
      </c>
      <c r="G241" s="229"/>
      <c r="H241" s="232">
        <v>9</v>
      </c>
      <c r="I241" s="233"/>
      <c r="J241" s="229"/>
      <c r="K241" s="229"/>
      <c r="L241" s="234"/>
      <c r="M241" s="235"/>
      <c r="N241" s="236"/>
      <c r="O241" s="236"/>
      <c r="P241" s="236"/>
      <c r="Q241" s="236"/>
      <c r="R241" s="236"/>
      <c r="S241" s="236"/>
      <c r="T241" s="237"/>
      <c r="AT241" s="238" t="s">
        <v>150</v>
      </c>
      <c r="AU241" s="238" t="s">
        <v>89</v>
      </c>
      <c r="AV241" s="14" t="s">
        <v>89</v>
      </c>
      <c r="AW241" s="14" t="s">
        <v>34</v>
      </c>
      <c r="AX241" s="14" t="s">
        <v>79</v>
      </c>
      <c r="AY241" s="238" t="s">
        <v>141</v>
      </c>
    </row>
    <row r="242" spans="1:65" s="13" customFormat="1" ht="11.25">
      <c r="B242" s="217"/>
      <c r="C242" s="218"/>
      <c r="D242" s="219" t="s">
        <v>150</v>
      </c>
      <c r="E242" s="220" t="s">
        <v>1</v>
      </c>
      <c r="F242" s="221" t="s">
        <v>270</v>
      </c>
      <c r="G242" s="218"/>
      <c r="H242" s="220" t="s">
        <v>1</v>
      </c>
      <c r="I242" s="222"/>
      <c r="J242" s="218"/>
      <c r="K242" s="218"/>
      <c r="L242" s="223"/>
      <c r="M242" s="224"/>
      <c r="N242" s="225"/>
      <c r="O242" s="225"/>
      <c r="P242" s="225"/>
      <c r="Q242" s="225"/>
      <c r="R242" s="225"/>
      <c r="S242" s="225"/>
      <c r="T242" s="226"/>
      <c r="AT242" s="227" t="s">
        <v>150</v>
      </c>
      <c r="AU242" s="227" t="s">
        <v>89</v>
      </c>
      <c r="AV242" s="13" t="s">
        <v>87</v>
      </c>
      <c r="AW242" s="13" t="s">
        <v>34</v>
      </c>
      <c r="AX242" s="13" t="s">
        <v>79</v>
      </c>
      <c r="AY242" s="227" t="s">
        <v>141</v>
      </c>
    </row>
    <row r="243" spans="1:65" s="14" customFormat="1" ht="11.25">
      <c r="B243" s="228"/>
      <c r="C243" s="229"/>
      <c r="D243" s="219" t="s">
        <v>150</v>
      </c>
      <c r="E243" s="230" t="s">
        <v>1</v>
      </c>
      <c r="F243" s="231" t="s">
        <v>271</v>
      </c>
      <c r="G243" s="229"/>
      <c r="H243" s="232">
        <v>28</v>
      </c>
      <c r="I243" s="233"/>
      <c r="J243" s="229"/>
      <c r="K243" s="229"/>
      <c r="L243" s="234"/>
      <c r="M243" s="235"/>
      <c r="N243" s="236"/>
      <c r="O243" s="236"/>
      <c r="P243" s="236"/>
      <c r="Q243" s="236"/>
      <c r="R243" s="236"/>
      <c r="S243" s="236"/>
      <c r="T243" s="237"/>
      <c r="AT243" s="238" t="s">
        <v>150</v>
      </c>
      <c r="AU243" s="238" t="s">
        <v>89</v>
      </c>
      <c r="AV243" s="14" t="s">
        <v>89</v>
      </c>
      <c r="AW243" s="14" t="s">
        <v>34</v>
      </c>
      <c r="AX243" s="14" t="s">
        <v>79</v>
      </c>
      <c r="AY243" s="238" t="s">
        <v>141</v>
      </c>
    </row>
    <row r="244" spans="1:65" s="16" customFormat="1" ht="11.25">
      <c r="B244" s="250"/>
      <c r="C244" s="251"/>
      <c r="D244" s="219" t="s">
        <v>150</v>
      </c>
      <c r="E244" s="252" t="s">
        <v>1</v>
      </c>
      <c r="F244" s="253" t="s">
        <v>272</v>
      </c>
      <c r="G244" s="251"/>
      <c r="H244" s="254">
        <v>37</v>
      </c>
      <c r="I244" s="255"/>
      <c r="J244" s="251"/>
      <c r="K244" s="251"/>
      <c r="L244" s="256"/>
      <c r="M244" s="257"/>
      <c r="N244" s="258"/>
      <c r="O244" s="258"/>
      <c r="P244" s="258"/>
      <c r="Q244" s="258"/>
      <c r="R244" s="258"/>
      <c r="S244" s="258"/>
      <c r="T244" s="259"/>
      <c r="AT244" s="260" t="s">
        <v>150</v>
      </c>
      <c r="AU244" s="260" t="s">
        <v>89</v>
      </c>
      <c r="AV244" s="16" t="s">
        <v>159</v>
      </c>
      <c r="AW244" s="16" t="s">
        <v>34</v>
      </c>
      <c r="AX244" s="16" t="s">
        <v>79</v>
      </c>
      <c r="AY244" s="260" t="s">
        <v>141</v>
      </c>
    </row>
    <row r="245" spans="1:65" s="13" customFormat="1" ht="11.25">
      <c r="B245" s="217"/>
      <c r="C245" s="218"/>
      <c r="D245" s="219" t="s">
        <v>150</v>
      </c>
      <c r="E245" s="220" t="s">
        <v>1</v>
      </c>
      <c r="F245" s="221" t="s">
        <v>273</v>
      </c>
      <c r="G245" s="218"/>
      <c r="H245" s="220" t="s">
        <v>1</v>
      </c>
      <c r="I245" s="222"/>
      <c r="J245" s="218"/>
      <c r="K245" s="218"/>
      <c r="L245" s="223"/>
      <c r="M245" s="224"/>
      <c r="N245" s="225"/>
      <c r="O245" s="225"/>
      <c r="P245" s="225"/>
      <c r="Q245" s="225"/>
      <c r="R245" s="225"/>
      <c r="S245" s="225"/>
      <c r="T245" s="226"/>
      <c r="AT245" s="227" t="s">
        <v>150</v>
      </c>
      <c r="AU245" s="227" t="s">
        <v>89</v>
      </c>
      <c r="AV245" s="13" t="s">
        <v>87</v>
      </c>
      <c r="AW245" s="13" t="s">
        <v>34</v>
      </c>
      <c r="AX245" s="13" t="s">
        <v>79</v>
      </c>
      <c r="AY245" s="227" t="s">
        <v>141</v>
      </c>
    </row>
    <row r="246" spans="1:65" s="14" customFormat="1" ht="11.25">
      <c r="B246" s="228"/>
      <c r="C246" s="229"/>
      <c r="D246" s="219" t="s">
        <v>150</v>
      </c>
      <c r="E246" s="230" t="s">
        <v>1</v>
      </c>
      <c r="F246" s="231" t="s">
        <v>274</v>
      </c>
      <c r="G246" s="229"/>
      <c r="H246" s="232">
        <v>-0.442</v>
      </c>
      <c r="I246" s="233"/>
      <c r="J246" s="229"/>
      <c r="K246" s="229"/>
      <c r="L246" s="234"/>
      <c r="M246" s="235"/>
      <c r="N246" s="236"/>
      <c r="O246" s="236"/>
      <c r="P246" s="236"/>
      <c r="Q246" s="236"/>
      <c r="R246" s="236"/>
      <c r="S246" s="236"/>
      <c r="T246" s="237"/>
      <c r="AT246" s="238" t="s">
        <v>150</v>
      </c>
      <c r="AU246" s="238" t="s">
        <v>89</v>
      </c>
      <c r="AV246" s="14" t="s">
        <v>89</v>
      </c>
      <c r="AW246" s="14" t="s">
        <v>34</v>
      </c>
      <c r="AX246" s="14" t="s">
        <v>79</v>
      </c>
      <c r="AY246" s="238" t="s">
        <v>141</v>
      </c>
    </row>
    <row r="247" spans="1:65" s="14" customFormat="1" ht="11.25">
      <c r="B247" s="228"/>
      <c r="C247" s="229"/>
      <c r="D247" s="219" t="s">
        <v>150</v>
      </c>
      <c r="E247" s="230" t="s">
        <v>1</v>
      </c>
      <c r="F247" s="231" t="s">
        <v>275</v>
      </c>
      <c r="G247" s="229"/>
      <c r="H247" s="232">
        <v>-1.9470000000000001</v>
      </c>
      <c r="I247" s="233"/>
      <c r="J247" s="229"/>
      <c r="K247" s="229"/>
      <c r="L247" s="234"/>
      <c r="M247" s="235"/>
      <c r="N247" s="236"/>
      <c r="O247" s="236"/>
      <c r="P247" s="236"/>
      <c r="Q247" s="236"/>
      <c r="R247" s="236"/>
      <c r="S247" s="236"/>
      <c r="T247" s="237"/>
      <c r="AT247" s="238" t="s">
        <v>150</v>
      </c>
      <c r="AU247" s="238" t="s">
        <v>89</v>
      </c>
      <c r="AV247" s="14" t="s">
        <v>89</v>
      </c>
      <c r="AW247" s="14" t="s">
        <v>34</v>
      </c>
      <c r="AX247" s="14" t="s">
        <v>79</v>
      </c>
      <c r="AY247" s="238" t="s">
        <v>141</v>
      </c>
    </row>
    <row r="248" spans="1:65" s="14" customFormat="1" ht="11.25">
      <c r="B248" s="228"/>
      <c r="C248" s="229"/>
      <c r="D248" s="219" t="s">
        <v>150</v>
      </c>
      <c r="E248" s="230" t="s">
        <v>1</v>
      </c>
      <c r="F248" s="231" t="s">
        <v>276</v>
      </c>
      <c r="G248" s="229"/>
      <c r="H248" s="232">
        <v>0.38900000000000001</v>
      </c>
      <c r="I248" s="233"/>
      <c r="J248" s="229"/>
      <c r="K248" s="229"/>
      <c r="L248" s="234"/>
      <c r="M248" s="235"/>
      <c r="N248" s="236"/>
      <c r="O248" s="236"/>
      <c r="P248" s="236"/>
      <c r="Q248" s="236"/>
      <c r="R248" s="236"/>
      <c r="S248" s="236"/>
      <c r="T248" s="237"/>
      <c r="AT248" s="238" t="s">
        <v>150</v>
      </c>
      <c r="AU248" s="238" t="s">
        <v>89</v>
      </c>
      <c r="AV248" s="14" t="s">
        <v>89</v>
      </c>
      <c r="AW248" s="14" t="s">
        <v>34</v>
      </c>
      <c r="AX248" s="14" t="s">
        <v>79</v>
      </c>
      <c r="AY248" s="238" t="s">
        <v>141</v>
      </c>
    </row>
    <row r="249" spans="1:65" s="15" customFormat="1" ht="11.25">
      <c r="B249" s="239"/>
      <c r="C249" s="240"/>
      <c r="D249" s="219" t="s">
        <v>150</v>
      </c>
      <c r="E249" s="241" t="s">
        <v>1</v>
      </c>
      <c r="F249" s="242" t="s">
        <v>221</v>
      </c>
      <c r="G249" s="240"/>
      <c r="H249" s="243">
        <v>35</v>
      </c>
      <c r="I249" s="244"/>
      <c r="J249" s="240"/>
      <c r="K249" s="240"/>
      <c r="L249" s="245"/>
      <c r="M249" s="246"/>
      <c r="N249" s="247"/>
      <c r="O249" s="247"/>
      <c r="P249" s="247"/>
      <c r="Q249" s="247"/>
      <c r="R249" s="247"/>
      <c r="S249" s="247"/>
      <c r="T249" s="248"/>
      <c r="AT249" s="249" t="s">
        <v>150</v>
      </c>
      <c r="AU249" s="249" t="s">
        <v>89</v>
      </c>
      <c r="AV249" s="15" t="s">
        <v>148</v>
      </c>
      <c r="AW249" s="15" t="s">
        <v>34</v>
      </c>
      <c r="AX249" s="15" t="s">
        <v>87</v>
      </c>
      <c r="AY249" s="249" t="s">
        <v>141</v>
      </c>
    </row>
    <row r="250" spans="1:65" s="2" customFormat="1" ht="16.5" customHeight="1">
      <c r="A250" s="35"/>
      <c r="B250" s="36"/>
      <c r="C250" s="261" t="s">
        <v>277</v>
      </c>
      <c r="D250" s="261" t="s">
        <v>278</v>
      </c>
      <c r="E250" s="262" t="s">
        <v>279</v>
      </c>
      <c r="F250" s="263" t="s">
        <v>280</v>
      </c>
      <c r="G250" s="264" t="s">
        <v>281</v>
      </c>
      <c r="H250" s="265">
        <v>70</v>
      </c>
      <c r="I250" s="266"/>
      <c r="J250" s="267">
        <f>ROUND(I250*H250,2)</f>
        <v>0</v>
      </c>
      <c r="K250" s="263" t="s">
        <v>147</v>
      </c>
      <c r="L250" s="268"/>
      <c r="M250" s="269" t="s">
        <v>1</v>
      </c>
      <c r="N250" s="270" t="s">
        <v>44</v>
      </c>
      <c r="O250" s="72"/>
      <c r="P250" s="213">
        <f>O250*H250</f>
        <v>0</v>
      </c>
      <c r="Q250" s="213">
        <v>1</v>
      </c>
      <c r="R250" s="213">
        <f>Q250*H250</f>
        <v>70</v>
      </c>
      <c r="S250" s="213">
        <v>0</v>
      </c>
      <c r="T250" s="214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15" t="s">
        <v>186</v>
      </c>
      <c r="AT250" s="215" t="s">
        <v>278</v>
      </c>
      <c r="AU250" s="215" t="s">
        <v>89</v>
      </c>
      <c r="AY250" s="18" t="s">
        <v>141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18" t="s">
        <v>87</v>
      </c>
      <c r="BK250" s="216">
        <f>ROUND(I250*H250,2)</f>
        <v>0</v>
      </c>
      <c r="BL250" s="18" t="s">
        <v>148</v>
      </c>
      <c r="BM250" s="215" t="s">
        <v>282</v>
      </c>
    </row>
    <row r="251" spans="1:65" s="13" customFormat="1" ht="11.25">
      <c r="B251" s="217"/>
      <c r="C251" s="218"/>
      <c r="D251" s="219" t="s">
        <v>150</v>
      </c>
      <c r="E251" s="220" t="s">
        <v>1</v>
      </c>
      <c r="F251" s="221" t="s">
        <v>283</v>
      </c>
      <c r="G251" s="218"/>
      <c r="H251" s="220" t="s">
        <v>1</v>
      </c>
      <c r="I251" s="222"/>
      <c r="J251" s="218"/>
      <c r="K251" s="218"/>
      <c r="L251" s="223"/>
      <c r="M251" s="224"/>
      <c r="N251" s="225"/>
      <c r="O251" s="225"/>
      <c r="P251" s="225"/>
      <c r="Q251" s="225"/>
      <c r="R251" s="225"/>
      <c r="S251" s="225"/>
      <c r="T251" s="226"/>
      <c r="AT251" s="227" t="s">
        <v>150</v>
      </c>
      <c r="AU251" s="227" t="s">
        <v>89</v>
      </c>
      <c r="AV251" s="13" t="s">
        <v>87</v>
      </c>
      <c r="AW251" s="13" t="s">
        <v>34</v>
      </c>
      <c r="AX251" s="13" t="s">
        <v>79</v>
      </c>
      <c r="AY251" s="227" t="s">
        <v>141</v>
      </c>
    </row>
    <row r="252" spans="1:65" s="13" customFormat="1" ht="11.25">
      <c r="B252" s="217"/>
      <c r="C252" s="218"/>
      <c r="D252" s="219" t="s">
        <v>150</v>
      </c>
      <c r="E252" s="220" t="s">
        <v>1</v>
      </c>
      <c r="F252" s="221" t="s">
        <v>284</v>
      </c>
      <c r="G252" s="218"/>
      <c r="H252" s="220" t="s">
        <v>1</v>
      </c>
      <c r="I252" s="222"/>
      <c r="J252" s="218"/>
      <c r="K252" s="218"/>
      <c r="L252" s="223"/>
      <c r="M252" s="224"/>
      <c r="N252" s="225"/>
      <c r="O252" s="225"/>
      <c r="P252" s="225"/>
      <c r="Q252" s="225"/>
      <c r="R252" s="225"/>
      <c r="S252" s="225"/>
      <c r="T252" s="226"/>
      <c r="AT252" s="227" t="s">
        <v>150</v>
      </c>
      <c r="AU252" s="227" t="s">
        <v>89</v>
      </c>
      <c r="AV252" s="13" t="s">
        <v>87</v>
      </c>
      <c r="AW252" s="13" t="s">
        <v>34</v>
      </c>
      <c r="AX252" s="13" t="s">
        <v>79</v>
      </c>
      <c r="AY252" s="227" t="s">
        <v>141</v>
      </c>
    </row>
    <row r="253" spans="1:65" s="14" customFormat="1" ht="11.25">
      <c r="B253" s="228"/>
      <c r="C253" s="229"/>
      <c r="D253" s="219" t="s">
        <v>150</v>
      </c>
      <c r="E253" s="230" t="s">
        <v>1</v>
      </c>
      <c r="F253" s="231" t="s">
        <v>285</v>
      </c>
      <c r="G253" s="229"/>
      <c r="H253" s="232">
        <v>70</v>
      </c>
      <c r="I253" s="233"/>
      <c r="J253" s="229"/>
      <c r="K253" s="229"/>
      <c r="L253" s="234"/>
      <c r="M253" s="235"/>
      <c r="N253" s="236"/>
      <c r="O253" s="236"/>
      <c r="P253" s="236"/>
      <c r="Q253" s="236"/>
      <c r="R253" s="236"/>
      <c r="S253" s="236"/>
      <c r="T253" s="237"/>
      <c r="AT253" s="238" t="s">
        <v>150</v>
      </c>
      <c r="AU253" s="238" t="s">
        <v>89</v>
      </c>
      <c r="AV253" s="14" t="s">
        <v>89</v>
      </c>
      <c r="AW253" s="14" t="s">
        <v>34</v>
      </c>
      <c r="AX253" s="14" t="s">
        <v>87</v>
      </c>
      <c r="AY253" s="238" t="s">
        <v>141</v>
      </c>
    </row>
    <row r="254" spans="1:65" s="2" customFormat="1" ht="24" customHeight="1">
      <c r="A254" s="35"/>
      <c r="B254" s="36"/>
      <c r="C254" s="204" t="s">
        <v>286</v>
      </c>
      <c r="D254" s="204" t="s">
        <v>143</v>
      </c>
      <c r="E254" s="205" t="s">
        <v>287</v>
      </c>
      <c r="F254" s="206" t="s">
        <v>288</v>
      </c>
      <c r="G254" s="207" t="s">
        <v>146</v>
      </c>
      <c r="H254" s="208">
        <v>61.5</v>
      </c>
      <c r="I254" s="209"/>
      <c r="J254" s="210">
        <f>ROUND(I254*H254,2)</f>
        <v>0</v>
      </c>
      <c r="K254" s="206" t="s">
        <v>147</v>
      </c>
      <c r="L254" s="40"/>
      <c r="M254" s="211" t="s">
        <v>1</v>
      </c>
      <c r="N254" s="212" t="s">
        <v>44</v>
      </c>
      <c r="O254" s="72"/>
      <c r="P254" s="213">
        <f>O254*H254</f>
        <v>0</v>
      </c>
      <c r="Q254" s="213">
        <v>0</v>
      </c>
      <c r="R254" s="213">
        <f>Q254*H254</f>
        <v>0</v>
      </c>
      <c r="S254" s="213">
        <v>0</v>
      </c>
      <c r="T254" s="214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15" t="s">
        <v>148</v>
      </c>
      <c r="AT254" s="215" t="s">
        <v>143</v>
      </c>
      <c r="AU254" s="215" t="s">
        <v>89</v>
      </c>
      <c r="AY254" s="18" t="s">
        <v>141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8" t="s">
        <v>87</v>
      </c>
      <c r="BK254" s="216">
        <f>ROUND(I254*H254,2)</f>
        <v>0</v>
      </c>
      <c r="BL254" s="18" t="s">
        <v>148</v>
      </c>
      <c r="BM254" s="215" t="s">
        <v>289</v>
      </c>
    </row>
    <row r="255" spans="1:65" s="13" customFormat="1" ht="11.25">
      <c r="B255" s="217"/>
      <c r="C255" s="218"/>
      <c r="D255" s="219" t="s">
        <v>150</v>
      </c>
      <c r="E255" s="220" t="s">
        <v>1</v>
      </c>
      <c r="F255" s="221" t="s">
        <v>290</v>
      </c>
      <c r="G255" s="218"/>
      <c r="H255" s="220" t="s">
        <v>1</v>
      </c>
      <c r="I255" s="222"/>
      <c r="J255" s="218"/>
      <c r="K255" s="218"/>
      <c r="L255" s="223"/>
      <c r="M255" s="224"/>
      <c r="N255" s="225"/>
      <c r="O255" s="225"/>
      <c r="P255" s="225"/>
      <c r="Q255" s="225"/>
      <c r="R255" s="225"/>
      <c r="S255" s="225"/>
      <c r="T255" s="226"/>
      <c r="AT255" s="227" t="s">
        <v>150</v>
      </c>
      <c r="AU255" s="227" t="s">
        <v>89</v>
      </c>
      <c r="AV255" s="13" t="s">
        <v>87</v>
      </c>
      <c r="AW255" s="13" t="s">
        <v>34</v>
      </c>
      <c r="AX255" s="13" t="s">
        <v>79</v>
      </c>
      <c r="AY255" s="227" t="s">
        <v>141</v>
      </c>
    </row>
    <row r="256" spans="1:65" s="13" customFormat="1" ht="11.25">
      <c r="B256" s="217"/>
      <c r="C256" s="218"/>
      <c r="D256" s="219" t="s">
        <v>150</v>
      </c>
      <c r="E256" s="220" t="s">
        <v>1</v>
      </c>
      <c r="F256" s="221" t="s">
        <v>263</v>
      </c>
      <c r="G256" s="218"/>
      <c r="H256" s="220" t="s">
        <v>1</v>
      </c>
      <c r="I256" s="222"/>
      <c r="J256" s="218"/>
      <c r="K256" s="218"/>
      <c r="L256" s="223"/>
      <c r="M256" s="224"/>
      <c r="N256" s="225"/>
      <c r="O256" s="225"/>
      <c r="P256" s="225"/>
      <c r="Q256" s="225"/>
      <c r="R256" s="225"/>
      <c r="S256" s="225"/>
      <c r="T256" s="226"/>
      <c r="AT256" s="227" t="s">
        <v>150</v>
      </c>
      <c r="AU256" s="227" t="s">
        <v>89</v>
      </c>
      <c r="AV256" s="13" t="s">
        <v>87</v>
      </c>
      <c r="AW256" s="13" t="s">
        <v>34</v>
      </c>
      <c r="AX256" s="13" t="s">
        <v>79</v>
      </c>
      <c r="AY256" s="227" t="s">
        <v>141</v>
      </c>
    </row>
    <row r="257" spans="1:65" s="14" customFormat="1" ht="11.25">
      <c r="B257" s="228"/>
      <c r="C257" s="229"/>
      <c r="D257" s="219" t="s">
        <v>150</v>
      </c>
      <c r="E257" s="230" t="s">
        <v>1</v>
      </c>
      <c r="F257" s="231" t="s">
        <v>264</v>
      </c>
      <c r="G257" s="229"/>
      <c r="H257" s="232">
        <v>110</v>
      </c>
      <c r="I257" s="233"/>
      <c r="J257" s="229"/>
      <c r="K257" s="229"/>
      <c r="L257" s="234"/>
      <c r="M257" s="235"/>
      <c r="N257" s="236"/>
      <c r="O257" s="236"/>
      <c r="P257" s="236"/>
      <c r="Q257" s="236"/>
      <c r="R257" s="236"/>
      <c r="S257" s="236"/>
      <c r="T257" s="237"/>
      <c r="AT257" s="238" t="s">
        <v>150</v>
      </c>
      <c r="AU257" s="238" t="s">
        <v>89</v>
      </c>
      <c r="AV257" s="14" t="s">
        <v>89</v>
      </c>
      <c r="AW257" s="14" t="s">
        <v>34</v>
      </c>
      <c r="AX257" s="14" t="s">
        <v>79</v>
      </c>
      <c r="AY257" s="238" t="s">
        <v>141</v>
      </c>
    </row>
    <row r="258" spans="1:65" s="13" customFormat="1" ht="11.25">
      <c r="B258" s="217"/>
      <c r="C258" s="218"/>
      <c r="D258" s="219" t="s">
        <v>150</v>
      </c>
      <c r="E258" s="220" t="s">
        <v>1</v>
      </c>
      <c r="F258" s="221" t="s">
        <v>291</v>
      </c>
      <c r="G258" s="218"/>
      <c r="H258" s="220" t="s">
        <v>1</v>
      </c>
      <c r="I258" s="222"/>
      <c r="J258" s="218"/>
      <c r="K258" s="218"/>
      <c r="L258" s="223"/>
      <c r="M258" s="224"/>
      <c r="N258" s="225"/>
      <c r="O258" s="225"/>
      <c r="P258" s="225"/>
      <c r="Q258" s="225"/>
      <c r="R258" s="225"/>
      <c r="S258" s="225"/>
      <c r="T258" s="226"/>
      <c r="AT258" s="227" t="s">
        <v>150</v>
      </c>
      <c r="AU258" s="227" t="s">
        <v>89</v>
      </c>
      <c r="AV258" s="13" t="s">
        <v>87</v>
      </c>
      <c r="AW258" s="13" t="s">
        <v>34</v>
      </c>
      <c r="AX258" s="13" t="s">
        <v>79</v>
      </c>
      <c r="AY258" s="227" t="s">
        <v>141</v>
      </c>
    </row>
    <row r="259" spans="1:65" s="13" customFormat="1" ht="11.25">
      <c r="B259" s="217"/>
      <c r="C259" s="218"/>
      <c r="D259" s="219" t="s">
        <v>150</v>
      </c>
      <c r="E259" s="220" t="s">
        <v>1</v>
      </c>
      <c r="F259" s="221" t="s">
        <v>292</v>
      </c>
      <c r="G259" s="218"/>
      <c r="H259" s="220" t="s">
        <v>1</v>
      </c>
      <c r="I259" s="222"/>
      <c r="J259" s="218"/>
      <c r="K259" s="218"/>
      <c r="L259" s="223"/>
      <c r="M259" s="224"/>
      <c r="N259" s="225"/>
      <c r="O259" s="225"/>
      <c r="P259" s="225"/>
      <c r="Q259" s="225"/>
      <c r="R259" s="225"/>
      <c r="S259" s="225"/>
      <c r="T259" s="226"/>
      <c r="AT259" s="227" t="s">
        <v>150</v>
      </c>
      <c r="AU259" s="227" t="s">
        <v>89</v>
      </c>
      <c r="AV259" s="13" t="s">
        <v>87</v>
      </c>
      <c r="AW259" s="13" t="s">
        <v>34</v>
      </c>
      <c r="AX259" s="13" t="s">
        <v>79</v>
      </c>
      <c r="AY259" s="227" t="s">
        <v>141</v>
      </c>
    </row>
    <row r="260" spans="1:65" s="14" customFormat="1" ht="11.25">
      <c r="B260" s="228"/>
      <c r="C260" s="229"/>
      <c r="D260" s="219" t="s">
        <v>150</v>
      </c>
      <c r="E260" s="230" t="s">
        <v>1</v>
      </c>
      <c r="F260" s="231" t="s">
        <v>293</v>
      </c>
      <c r="G260" s="229"/>
      <c r="H260" s="232">
        <v>-37</v>
      </c>
      <c r="I260" s="233"/>
      <c r="J260" s="229"/>
      <c r="K260" s="229"/>
      <c r="L260" s="234"/>
      <c r="M260" s="235"/>
      <c r="N260" s="236"/>
      <c r="O260" s="236"/>
      <c r="P260" s="236"/>
      <c r="Q260" s="236"/>
      <c r="R260" s="236"/>
      <c r="S260" s="236"/>
      <c r="T260" s="237"/>
      <c r="AT260" s="238" t="s">
        <v>150</v>
      </c>
      <c r="AU260" s="238" t="s">
        <v>89</v>
      </c>
      <c r="AV260" s="14" t="s">
        <v>89</v>
      </c>
      <c r="AW260" s="14" t="s">
        <v>34</v>
      </c>
      <c r="AX260" s="14" t="s">
        <v>79</v>
      </c>
      <c r="AY260" s="238" t="s">
        <v>141</v>
      </c>
    </row>
    <row r="261" spans="1:65" s="13" customFormat="1" ht="11.25">
      <c r="B261" s="217"/>
      <c r="C261" s="218"/>
      <c r="D261" s="219" t="s">
        <v>150</v>
      </c>
      <c r="E261" s="220" t="s">
        <v>1</v>
      </c>
      <c r="F261" s="221" t="s">
        <v>294</v>
      </c>
      <c r="G261" s="218"/>
      <c r="H261" s="220" t="s">
        <v>1</v>
      </c>
      <c r="I261" s="222"/>
      <c r="J261" s="218"/>
      <c r="K261" s="218"/>
      <c r="L261" s="223"/>
      <c r="M261" s="224"/>
      <c r="N261" s="225"/>
      <c r="O261" s="225"/>
      <c r="P261" s="225"/>
      <c r="Q261" s="225"/>
      <c r="R261" s="225"/>
      <c r="S261" s="225"/>
      <c r="T261" s="226"/>
      <c r="AT261" s="227" t="s">
        <v>150</v>
      </c>
      <c r="AU261" s="227" t="s">
        <v>89</v>
      </c>
      <c r="AV261" s="13" t="s">
        <v>87</v>
      </c>
      <c r="AW261" s="13" t="s">
        <v>34</v>
      </c>
      <c r="AX261" s="13" t="s">
        <v>79</v>
      </c>
      <c r="AY261" s="227" t="s">
        <v>141</v>
      </c>
    </row>
    <row r="262" spans="1:65" s="14" customFormat="1" ht="11.25">
      <c r="B262" s="228"/>
      <c r="C262" s="229"/>
      <c r="D262" s="219" t="s">
        <v>150</v>
      </c>
      <c r="E262" s="230" t="s">
        <v>1</v>
      </c>
      <c r="F262" s="231" t="s">
        <v>295</v>
      </c>
      <c r="G262" s="229"/>
      <c r="H262" s="232">
        <v>-11.5</v>
      </c>
      <c r="I262" s="233"/>
      <c r="J262" s="229"/>
      <c r="K262" s="229"/>
      <c r="L262" s="234"/>
      <c r="M262" s="235"/>
      <c r="N262" s="236"/>
      <c r="O262" s="236"/>
      <c r="P262" s="236"/>
      <c r="Q262" s="236"/>
      <c r="R262" s="236"/>
      <c r="S262" s="236"/>
      <c r="T262" s="237"/>
      <c r="AT262" s="238" t="s">
        <v>150</v>
      </c>
      <c r="AU262" s="238" t="s">
        <v>89</v>
      </c>
      <c r="AV262" s="14" t="s">
        <v>89</v>
      </c>
      <c r="AW262" s="14" t="s">
        <v>34</v>
      </c>
      <c r="AX262" s="14" t="s">
        <v>79</v>
      </c>
      <c r="AY262" s="238" t="s">
        <v>141</v>
      </c>
    </row>
    <row r="263" spans="1:65" s="15" customFormat="1" ht="11.25">
      <c r="B263" s="239"/>
      <c r="C263" s="240"/>
      <c r="D263" s="219" t="s">
        <v>150</v>
      </c>
      <c r="E263" s="241" t="s">
        <v>1</v>
      </c>
      <c r="F263" s="242" t="s">
        <v>221</v>
      </c>
      <c r="G263" s="240"/>
      <c r="H263" s="243">
        <v>61.5</v>
      </c>
      <c r="I263" s="244"/>
      <c r="J263" s="240"/>
      <c r="K263" s="240"/>
      <c r="L263" s="245"/>
      <c r="M263" s="246"/>
      <c r="N263" s="247"/>
      <c r="O263" s="247"/>
      <c r="P263" s="247"/>
      <c r="Q263" s="247"/>
      <c r="R263" s="247"/>
      <c r="S263" s="247"/>
      <c r="T263" s="248"/>
      <c r="AT263" s="249" t="s">
        <v>150</v>
      </c>
      <c r="AU263" s="249" t="s">
        <v>89</v>
      </c>
      <c r="AV263" s="15" t="s">
        <v>148</v>
      </c>
      <c r="AW263" s="15" t="s">
        <v>34</v>
      </c>
      <c r="AX263" s="15" t="s">
        <v>87</v>
      </c>
      <c r="AY263" s="249" t="s">
        <v>141</v>
      </c>
    </row>
    <row r="264" spans="1:65" s="2" customFormat="1" ht="16.5" customHeight="1">
      <c r="A264" s="35"/>
      <c r="B264" s="36"/>
      <c r="C264" s="261" t="s">
        <v>296</v>
      </c>
      <c r="D264" s="261" t="s">
        <v>278</v>
      </c>
      <c r="E264" s="262" t="s">
        <v>297</v>
      </c>
      <c r="F264" s="263" t="s">
        <v>298</v>
      </c>
      <c r="G264" s="264" t="s">
        <v>281</v>
      </c>
      <c r="H264" s="265">
        <v>122.88</v>
      </c>
      <c r="I264" s="266"/>
      <c r="J264" s="267">
        <f>ROUND(I264*H264,2)</f>
        <v>0</v>
      </c>
      <c r="K264" s="263" t="s">
        <v>147</v>
      </c>
      <c r="L264" s="268"/>
      <c r="M264" s="269" t="s">
        <v>1</v>
      </c>
      <c r="N264" s="270" t="s">
        <v>44</v>
      </c>
      <c r="O264" s="72"/>
      <c r="P264" s="213">
        <f>O264*H264</f>
        <v>0</v>
      </c>
      <c r="Q264" s="213">
        <v>0</v>
      </c>
      <c r="R264" s="213">
        <f>Q264*H264</f>
        <v>0</v>
      </c>
      <c r="S264" s="213">
        <v>0</v>
      </c>
      <c r="T264" s="214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15" t="s">
        <v>186</v>
      </c>
      <c r="AT264" s="215" t="s">
        <v>278</v>
      </c>
      <c r="AU264" s="215" t="s">
        <v>89</v>
      </c>
      <c r="AY264" s="18" t="s">
        <v>141</v>
      </c>
      <c r="BE264" s="216">
        <f>IF(N264="základní",J264,0)</f>
        <v>0</v>
      </c>
      <c r="BF264" s="216">
        <f>IF(N264="snížená",J264,0)</f>
        <v>0</v>
      </c>
      <c r="BG264" s="216">
        <f>IF(N264="zákl. přenesená",J264,0)</f>
        <v>0</v>
      </c>
      <c r="BH264" s="216">
        <f>IF(N264="sníž. přenesená",J264,0)</f>
        <v>0</v>
      </c>
      <c r="BI264" s="216">
        <f>IF(N264="nulová",J264,0)</f>
        <v>0</v>
      </c>
      <c r="BJ264" s="18" t="s">
        <v>87</v>
      </c>
      <c r="BK264" s="216">
        <f>ROUND(I264*H264,2)</f>
        <v>0</v>
      </c>
      <c r="BL264" s="18" t="s">
        <v>148</v>
      </c>
      <c r="BM264" s="215" t="s">
        <v>299</v>
      </c>
    </row>
    <row r="265" spans="1:65" s="13" customFormat="1" ht="11.25">
      <c r="B265" s="217"/>
      <c r="C265" s="218"/>
      <c r="D265" s="219" t="s">
        <v>150</v>
      </c>
      <c r="E265" s="220" t="s">
        <v>1</v>
      </c>
      <c r="F265" s="221" t="s">
        <v>300</v>
      </c>
      <c r="G265" s="218"/>
      <c r="H265" s="220" t="s">
        <v>1</v>
      </c>
      <c r="I265" s="222"/>
      <c r="J265" s="218"/>
      <c r="K265" s="218"/>
      <c r="L265" s="223"/>
      <c r="M265" s="224"/>
      <c r="N265" s="225"/>
      <c r="O265" s="225"/>
      <c r="P265" s="225"/>
      <c r="Q265" s="225"/>
      <c r="R265" s="225"/>
      <c r="S265" s="225"/>
      <c r="T265" s="226"/>
      <c r="AT265" s="227" t="s">
        <v>150</v>
      </c>
      <c r="AU265" s="227" t="s">
        <v>89</v>
      </c>
      <c r="AV265" s="13" t="s">
        <v>87</v>
      </c>
      <c r="AW265" s="13" t="s">
        <v>34</v>
      </c>
      <c r="AX265" s="13" t="s">
        <v>79</v>
      </c>
      <c r="AY265" s="227" t="s">
        <v>141</v>
      </c>
    </row>
    <row r="266" spans="1:65" s="13" customFormat="1" ht="11.25">
      <c r="B266" s="217"/>
      <c r="C266" s="218"/>
      <c r="D266" s="219" t="s">
        <v>150</v>
      </c>
      <c r="E266" s="220" t="s">
        <v>1</v>
      </c>
      <c r="F266" s="221" t="s">
        <v>301</v>
      </c>
      <c r="G266" s="218"/>
      <c r="H266" s="220" t="s">
        <v>1</v>
      </c>
      <c r="I266" s="222"/>
      <c r="J266" s="218"/>
      <c r="K266" s="218"/>
      <c r="L266" s="223"/>
      <c r="M266" s="224"/>
      <c r="N266" s="225"/>
      <c r="O266" s="225"/>
      <c r="P266" s="225"/>
      <c r="Q266" s="225"/>
      <c r="R266" s="225"/>
      <c r="S266" s="225"/>
      <c r="T266" s="226"/>
      <c r="AT266" s="227" t="s">
        <v>150</v>
      </c>
      <c r="AU266" s="227" t="s">
        <v>89</v>
      </c>
      <c r="AV266" s="13" t="s">
        <v>87</v>
      </c>
      <c r="AW266" s="13" t="s">
        <v>34</v>
      </c>
      <c r="AX266" s="13" t="s">
        <v>79</v>
      </c>
      <c r="AY266" s="227" t="s">
        <v>141</v>
      </c>
    </row>
    <row r="267" spans="1:65" s="14" customFormat="1" ht="11.25">
      <c r="B267" s="228"/>
      <c r="C267" s="229"/>
      <c r="D267" s="219" t="s">
        <v>150</v>
      </c>
      <c r="E267" s="230" t="s">
        <v>1</v>
      </c>
      <c r="F267" s="231" t="s">
        <v>302</v>
      </c>
      <c r="G267" s="229"/>
      <c r="H267" s="232">
        <v>122.88</v>
      </c>
      <c r="I267" s="233"/>
      <c r="J267" s="229"/>
      <c r="K267" s="229"/>
      <c r="L267" s="234"/>
      <c r="M267" s="235"/>
      <c r="N267" s="236"/>
      <c r="O267" s="236"/>
      <c r="P267" s="236"/>
      <c r="Q267" s="236"/>
      <c r="R267" s="236"/>
      <c r="S267" s="236"/>
      <c r="T267" s="237"/>
      <c r="AT267" s="238" t="s">
        <v>150</v>
      </c>
      <c r="AU267" s="238" t="s">
        <v>89</v>
      </c>
      <c r="AV267" s="14" t="s">
        <v>89</v>
      </c>
      <c r="AW267" s="14" t="s">
        <v>34</v>
      </c>
      <c r="AX267" s="14" t="s">
        <v>87</v>
      </c>
      <c r="AY267" s="238" t="s">
        <v>141</v>
      </c>
    </row>
    <row r="268" spans="1:65" s="2" customFormat="1" ht="24" customHeight="1">
      <c r="A268" s="35"/>
      <c r="B268" s="36"/>
      <c r="C268" s="204" t="s">
        <v>303</v>
      </c>
      <c r="D268" s="204" t="s">
        <v>143</v>
      </c>
      <c r="E268" s="205" t="s">
        <v>304</v>
      </c>
      <c r="F268" s="206" t="s">
        <v>305</v>
      </c>
      <c r="G268" s="207" t="s">
        <v>146</v>
      </c>
      <c r="H268" s="208">
        <v>635.79999999999995</v>
      </c>
      <c r="I268" s="209"/>
      <c r="J268" s="210">
        <f>ROUND(I268*H268,2)</f>
        <v>0</v>
      </c>
      <c r="K268" s="206" t="s">
        <v>147</v>
      </c>
      <c r="L268" s="40"/>
      <c r="M268" s="211" t="s">
        <v>1</v>
      </c>
      <c r="N268" s="212" t="s">
        <v>44</v>
      </c>
      <c r="O268" s="72"/>
      <c r="P268" s="213">
        <f>O268*H268</f>
        <v>0</v>
      </c>
      <c r="Q268" s="213">
        <v>0</v>
      </c>
      <c r="R268" s="213">
        <f>Q268*H268</f>
        <v>0</v>
      </c>
      <c r="S268" s="213">
        <v>0</v>
      </c>
      <c r="T268" s="214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15" t="s">
        <v>148</v>
      </c>
      <c r="AT268" s="215" t="s">
        <v>143</v>
      </c>
      <c r="AU268" s="215" t="s">
        <v>89</v>
      </c>
      <c r="AY268" s="18" t="s">
        <v>141</v>
      </c>
      <c r="BE268" s="216">
        <f>IF(N268="základní",J268,0)</f>
        <v>0</v>
      </c>
      <c r="BF268" s="216">
        <f>IF(N268="snížená",J268,0)</f>
        <v>0</v>
      </c>
      <c r="BG268" s="216">
        <f>IF(N268="zákl. přenesená",J268,0)</f>
        <v>0</v>
      </c>
      <c r="BH268" s="216">
        <f>IF(N268="sníž. přenesená",J268,0)</f>
        <v>0</v>
      </c>
      <c r="BI268" s="216">
        <f>IF(N268="nulová",J268,0)</f>
        <v>0</v>
      </c>
      <c r="BJ268" s="18" t="s">
        <v>87</v>
      </c>
      <c r="BK268" s="216">
        <f>ROUND(I268*H268,2)</f>
        <v>0</v>
      </c>
      <c r="BL268" s="18" t="s">
        <v>148</v>
      </c>
      <c r="BM268" s="215" t="s">
        <v>306</v>
      </c>
    </row>
    <row r="269" spans="1:65" s="13" customFormat="1" ht="11.25">
      <c r="B269" s="217"/>
      <c r="C269" s="218"/>
      <c r="D269" s="219" t="s">
        <v>150</v>
      </c>
      <c r="E269" s="220" t="s">
        <v>1</v>
      </c>
      <c r="F269" s="221" t="s">
        <v>307</v>
      </c>
      <c r="G269" s="218"/>
      <c r="H269" s="220" t="s">
        <v>1</v>
      </c>
      <c r="I269" s="222"/>
      <c r="J269" s="218"/>
      <c r="K269" s="218"/>
      <c r="L269" s="223"/>
      <c r="M269" s="224"/>
      <c r="N269" s="225"/>
      <c r="O269" s="225"/>
      <c r="P269" s="225"/>
      <c r="Q269" s="225"/>
      <c r="R269" s="225"/>
      <c r="S269" s="225"/>
      <c r="T269" s="226"/>
      <c r="AT269" s="227" t="s">
        <v>150</v>
      </c>
      <c r="AU269" s="227" t="s">
        <v>89</v>
      </c>
      <c r="AV269" s="13" t="s">
        <v>87</v>
      </c>
      <c r="AW269" s="13" t="s">
        <v>34</v>
      </c>
      <c r="AX269" s="13" t="s">
        <v>79</v>
      </c>
      <c r="AY269" s="227" t="s">
        <v>141</v>
      </c>
    </row>
    <row r="270" spans="1:65" s="13" customFormat="1" ht="11.25">
      <c r="B270" s="217"/>
      <c r="C270" s="218"/>
      <c r="D270" s="219" t="s">
        <v>150</v>
      </c>
      <c r="E270" s="220" t="s">
        <v>1</v>
      </c>
      <c r="F270" s="221" t="s">
        <v>308</v>
      </c>
      <c r="G270" s="218"/>
      <c r="H270" s="220" t="s">
        <v>1</v>
      </c>
      <c r="I270" s="222"/>
      <c r="J270" s="218"/>
      <c r="K270" s="218"/>
      <c r="L270" s="223"/>
      <c r="M270" s="224"/>
      <c r="N270" s="225"/>
      <c r="O270" s="225"/>
      <c r="P270" s="225"/>
      <c r="Q270" s="225"/>
      <c r="R270" s="225"/>
      <c r="S270" s="225"/>
      <c r="T270" s="226"/>
      <c r="AT270" s="227" t="s">
        <v>150</v>
      </c>
      <c r="AU270" s="227" t="s">
        <v>89</v>
      </c>
      <c r="AV270" s="13" t="s">
        <v>87</v>
      </c>
      <c r="AW270" s="13" t="s">
        <v>34</v>
      </c>
      <c r="AX270" s="13" t="s">
        <v>79</v>
      </c>
      <c r="AY270" s="227" t="s">
        <v>141</v>
      </c>
    </row>
    <row r="271" spans="1:65" s="14" customFormat="1" ht="11.25">
      <c r="B271" s="228"/>
      <c r="C271" s="229"/>
      <c r="D271" s="219" t="s">
        <v>150</v>
      </c>
      <c r="E271" s="230" t="s">
        <v>1</v>
      </c>
      <c r="F271" s="231" t="s">
        <v>309</v>
      </c>
      <c r="G271" s="229"/>
      <c r="H271" s="232">
        <v>35</v>
      </c>
      <c r="I271" s="233"/>
      <c r="J271" s="229"/>
      <c r="K271" s="229"/>
      <c r="L271" s="234"/>
      <c r="M271" s="235"/>
      <c r="N271" s="236"/>
      <c r="O271" s="236"/>
      <c r="P271" s="236"/>
      <c r="Q271" s="236"/>
      <c r="R271" s="236"/>
      <c r="S271" s="236"/>
      <c r="T271" s="237"/>
      <c r="AT271" s="238" t="s">
        <v>150</v>
      </c>
      <c r="AU271" s="238" t="s">
        <v>89</v>
      </c>
      <c r="AV271" s="14" t="s">
        <v>89</v>
      </c>
      <c r="AW271" s="14" t="s">
        <v>34</v>
      </c>
      <c r="AX271" s="14" t="s">
        <v>79</v>
      </c>
      <c r="AY271" s="238" t="s">
        <v>141</v>
      </c>
    </row>
    <row r="272" spans="1:65" s="13" customFormat="1" ht="11.25">
      <c r="B272" s="217"/>
      <c r="C272" s="218"/>
      <c r="D272" s="219" t="s">
        <v>150</v>
      </c>
      <c r="E272" s="220" t="s">
        <v>1</v>
      </c>
      <c r="F272" s="221" t="s">
        <v>310</v>
      </c>
      <c r="G272" s="218"/>
      <c r="H272" s="220" t="s">
        <v>1</v>
      </c>
      <c r="I272" s="222"/>
      <c r="J272" s="218"/>
      <c r="K272" s="218"/>
      <c r="L272" s="223"/>
      <c r="M272" s="224"/>
      <c r="N272" s="225"/>
      <c r="O272" s="225"/>
      <c r="P272" s="225"/>
      <c r="Q272" s="225"/>
      <c r="R272" s="225"/>
      <c r="S272" s="225"/>
      <c r="T272" s="226"/>
      <c r="AT272" s="227" t="s">
        <v>150</v>
      </c>
      <c r="AU272" s="227" t="s">
        <v>89</v>
      </c>
      <c r="AV272" s="13" t="s">
        <v>87</v>
      </c>
      <c r="AW272" s="13" t="s">
        <v>34</v>
      </c>
      <c r="AX272" s="13" t="s">
        <v>79</v>
      </c>
      <c r="AY272" s="227" t="s">
        <v>141</v>
      </c>
    </row>
    <row r="273" spans="2:51" s="14" customFormat="1" ht="11.25">
      <c r="B273" s="228"/>
      <c r="C273" s="229"/>
      <c r="D273" s="219" t="s">
        <v>150</v>
      </c>
      <c r="E273" s="230" t="s">
        <v>1</v>
      </c>
      <c r="F273" s="231" t="s">
        <v>311</v>
      </c>
      <c r="G273" s="229"/>
      <c r="H273" s="232">
        <v>51.5</v>
      </c>
      <c r="I273" s="233"/>
      <c r="J273" s="229"/>
      <c r="K273" s="229"/>
      <c r="L273" s="234"/>
      <c r="M273" s="235"/>
      <c r="N273" s="236"/>
      <c r="O273" s="236"/>
      <c r="P273" s="236"/>
      <c r="Q273" s="236"/>
      <c r="R273" s="236"/>
      <c r="S273" s="236"/>
      <c r="T273" s="237"/>
      <c r="AT273" s="238" t="s">
        <v>150</v>
      </c>
      <c r="AU273" s="238" t="s">
        <v>89</v>
      </c>
      <c r="AV273" s="14" t="s">
        <v>89</v>
      </c>
      <c r="AW273" s="14" t="s">
        <v>34</v>
      </c>
      <c r="AX273" s="14" t="s">
        <v>79</v>
      </c>
      <c r="AY273" s="238" t="s">
        <v>141</v>
      </c>
    </row>
    <row r="274" spans="2:51" s="13" customFormat="1" ht="11.25">
      <c r="B274" s="217"/>
      <c r="C274" s="218"/>
      <c r="D274" s="219" t="s">
        <v>150</v>
      </c>
      <c r="E274" s="220" t="s">
        <v>1</v>
      </c>
      <c r="F274" s="221" t="s">
        <v>312</v>
      </c>
      <c r="G274" s="218"/>
      <c r="H274" s="220" t="s">
        <v>1</v>
      </c>
      <c r="I274" s="222"/>
      <c r="J274" s="218"/>
      <c r="K274" s="218"/>
      <c r="L274" s="223"/>
      <c r="M274" s="224"/>
      <c r="N274" s="225"/>
      <c r="O274" s="225"/>
      <c r="P274" s="225"/>
      <c r="Q274" s="225"/>
      <c r="R274" s="225"/>
      <c r="S274" s="225"/>
      <c r="T274" s="226"/>
      <c r="AT274" s="227" t="s">
        <v>150</v>
      </c>
      <c r="AU274" s="227" t="s">
        <v>89</v>
      </c>
      <c r="AV274" s="13" t="s">
        <v>87</v>
      </c>
      <c r="AW274" s="13" t="s">
        <v>34</v>
      </c>
      <c r="AX274" s="13" t="s">
        <v>79</v>
      </c>
      <c r="AY274" s="227" t="s">
        <v>141</v>
      </c>
    </row>
    <row r="275" spans="2:51" s="13" customFormat="1" ht="11.25">
      <c r="B275" s="217"/>
      <c r="C275" s="218"/>
      <c r="D275" s="219" t="s">
        <v>150</v>
      </c>
      <c r="E275" s="220" t="s">
        <v>1</v>
      </c>
      <c r="F275" s="221" t="s">
        <v>313</v>
      </c>
      <c r="G275" s="218"/>
      <c r="H275" s="220" t="s">
        <v>1</v>
      </c>
      <c r="I275" s="222"/>
      <c r="J275" s="218"/>
      <c r="K275" s="218"/>
      <c r="L275" s="223"/>
      <c r="M275" s="224"/>
      <c r="N275" s="225"/>
      <c r="O275" s="225"/>
      <c r="P275" s="225"/>
      <c r="Q275" s="225"/>
      <c r="R275" s="225"/>
      <c r="S275" s="225"/>
      <c r="T275" s="226"/>
      <c r="AT275" s="227" t="s">
        <v>150</v>
      </c>
      <c r="AU275" s="227" t="s">
        <v>89</v>
      </c>
      <c r="AV275" s="13" t="s">
        <v>87</v>
      </c>
      <c r="AW275" s="13" t="s">
        <v>34</v>
      </c>
      <c r="AX275" s="13" t="s">
        <v>79</v>
      </c>
      <c r="AY275" s="227" t="s">
        <v>141</v>
      </c>
    </row>
    <row r="276" spans="2:51" s="14" customFormat="1" ht="11.25">
      <c r="B276" s="228"/>
      <c r="C276" s="229"/>
      <c r="D276" s="219" t="s">
        <v>150</v>
      </c>
      <c r="E276" s="230" t="s">
        <v>1</v>
      </c>
      <c r="F276" s="231" t="s">
        <v>314</v>
      </c>
      <c r="G276" s="229"/>
      <c r="H276" s="232">
        <v>11.5</v>
      </c>
      <c r="I276" s="233"/>
      <c r="J276" s="229"/>
      <c r="K276" s="229"/>
      <c r="L276" s="234"/>
      <c r="M276" s="235"/>
      <c r="N276" s="236"/>
      <c r="O276" s="236"/>
      <c r="P276" s="236"/>
      <c r="Q276" s="236"/>
      <c r="R276" s="236"/>
      <c r="S276" s="236"/>
      <c r="T276" s="237"/>
      <c r="AT276" s="238" t="s">
        <v>150</v>
      </c>
      <c r="AU276" s="238" t="s">
        <v>89</v>
      </c>
      <c r="AV276" s="14" t="s">
        <v>89</v>
      </c>
      <c r="AW276" s="14" t="s">
        <v>34</v>
      </c>
      <c r="AX276" s="14" t="s">
        <v>79</v>
      </c>
      <c r="AY276" s="238" t="s">
        <v>141</v>
      </c>
    </row>
    <row r="277" spans="2:51" s="13" customFormat="1" ht="11.25">
      <c r="B277" s="217"/>
      <c r="C277" s="218"/>
      <c r="D277" s="219" t="s">
        <v>150</v>
      </c>
      <c r="E277" s="220" t="s">
        <v>1</v>
      </c>
      <c r="F277" s="221" t="s">
        <v>315</v>
      </c>
      <c r="G277" s="218"/>
      <c r="H277" s="220" t="s">
        <v>1</v>
      </c>
      <c r="I277" s="222"/>
      <c r="J277" s="218"/>
      <c r="K277" s="218"/>
      <c r="L277" s="223"/>
      <c r="M277" s="224"/>
      <c r="N277" s="225"/>
      <c r="O277" s="225"/>
      <c r="P277" s="225"/>
      <c r="Q277" s="225"/>
      <c r="R277" s="225"/>
      <c r="S277" s="225"/>
      <c r="T277" s="226"/>
      <c r="AT277" s="227" t="s">
        <v>150</v>
      </c>
      <c r="AU277" s="227" t="s">
        <v>89</v>
      </c>
      <c r="AV277" s="13" t="s">
        <v>87</v>
      </c>
      <c r="AW277" s="13" t="s">
        <v>34</v>
      </c>
      <c r="AX277" s="13" t="s">
        <v>79</v>
      </c>
      <c r="AY277" s="227" t="s">
        <v>141</v>
      </c>
    </row>
    <row r="278" spans="2:51" s="13" customFormat="1" ht="11.25">
      <c r="B278" s="217"/>
      <c r="C278" s="218"/>
      <c r="D278" s="219" t="s">
        <v>150</v>
      </c>
      <c r="E278" s="220" t="s">
        <v>1</v>
      </c>
      <c r="F278" s="221" t="s">
        <v>316</v>
      </c>
      <c r="G278" s="218"/>
      <c r="H278" s="220" t="s">
        <v>1</v>
      </c>
      <c r="I278" s="222"/>
      <c r="J278" s="218"/>
      <c r="K278" s="218"/>
      <c r="L278" s="223"/>
      <c r="M278" s="224"/>
      <c r="N278" s="225"/>
      <c r="O278" s="225"/>
      <c r="P278" s="225"/>
      <c r="Q278" s="225"/>
      <c r="R278" s="225"/>
      <c r="S278" s="225"/>
      <c r="T278" s="226"/>
      <c r="AT278" s="227" t="s">
        <v>150</v>
      </c>
      <c r="AU278" s="227" t="s">
        <v>89</v>
      </c>
      <c r="AV278" s="13" t="s">
        <v>87</v>
      </c>
      <c r="AW278" s="13" t="s">
        <v>34</v>
      </c>
      <c r="AX278" s="13" t="s">
        <v>79</v>
      </c>
      <c r="AY278" s="227" t="s">
        <v>141</v>
      </c>
    </row>
    <row r="279" spans="2:51" s="14" customFormat="1" ht="11.25">
      <c r="B279" s="228"/>
      <c r="C279" s="229"/>
      <c r="D279" s="219" t="s">
        <v>150</v>
      </c>
      <c r="E279" s="230" t="s">
        <v>1</v>
      </c>
      <c r="F279" s="231" t="s">
        <v>317</v>
      </c>
      <c r="G279" s="229"/>
      <c r="H279" s="232">
        <v>113.4</v>
      </c>
      <c r="I279" s="233"/>
      <c r="J279" s="229"/>
      <c r="K279" s="229"/>
      <c r="L279" s="234"/>
      <c r="M279" s="235"/>
      <c r="N279" s="236"/>
      <c r="O279" s="236"/>
      <c r="P279" s="236"/>
      <c r="Q279" s="236"/>
      <c r="R279" s="236"/>
      <c r="S279" s="236"/>
      <c r="T279" s="237"/>
      <c r="AT279" s="238" t="s">
        <v>150</v>
      </c>
      <c r="AU279" s="238" t="s">
        <v>89</v>
      </c>
      <c r="AV279" s="14" t="s">
        <v>89</v>
      </c>
      <c r="AW279" s="14" t="s">
        <v>34</v>
      </c>
      <c r="AX279" s="14" t="s">
        <v>79</v>
      </c>
      <c r="AY279" s="238" t="s">
        <v>141</v>
      </c>
    </row>
    <row r="280" spans="2:51" s="13" customFormat="1" ht="11.25">
      <c r="B280" s="217"/>
      <c r="C280" s="218"/>
      <c r="D280" s="219" t="s">
        <v>150</v>
      </c>
      <c r="E280" s="220" t="s">
        <v>1</v>
      </c>
      <c r="F280" s="221" t="s">
        <v>318</v>
      </c>
      <c r="G280" s="218"/>
      <c r="H280" s="220" t="s">
        <v>1</v>
      </c>
      <c r="I280" s="222"/>
      <c r="J280" s="218"/>
      <c r="K280" s="218"/>
      <c r="L280" s="223"/>
      <c r="M280" s="224"/>
      <c r="N280" s="225"/>
      <c r="O280" s="225"/>
      <c r="P280" s="225"/>
      <c r="Q280" s="225"/>
      <c r="R280" s="225"/>
      <c r="S280" s="225"/>
      <c r="T280" s="226"/>
      <c r="AT280" s="227" t="s">
        <v>150</v>
      </c>
      <c r="AU280" s="227" t="s">
        <v>89</v>
      </c>
      <c r="AV280" s="13" t="s">
        <v>87</v>
      </c>
      <c r="AW280" s="13" t="s">
        <v>34</v>
      </c>
      <c r="AX280" s="13" t="s">
        <v>79</v>
      </c>
      <c r="AY280" s="227" t="s">
        <v>141</v>
      </c>
    </row>
    <row r="281" spans="2:51" s="14" customFormat="1" ht="11.25">
      <c r="B281" s="228"/>
      <c r="C281" s="229"/>
      <c r="D281" s="219" t="s">
        <v>150</v>
      </c>
      <c r="E281" s="230" t="s">
        <v>1</v>
      </c>
      <c r="F281" s="231" t="s">
        <v>319</v>
      </c>
      <c r="G281" s="229"/>
      <c r="H281" s="232">
        <v>82.05</v>
      </c>
      <c r="I281" s="233"/>
      <c r="J281" s="229"/>
      <c r="K281" s="229"/>
      <c r="L281" s="234"/>
      <c r="M281" s="235"/>
      <c r="N281" s="236"/>
      <c r="O281" s="236"/>
      <c r="P281" s="236"/>
      <c r="Q281" s="236"/>
      <c r="R281" s="236"/>
      <c r="S281" s="236"/>
      <c r="T281" s="237"/>
      <c r="AT281" s="238" t="s">
        <v>150</v>
      </c>
      <c r="AU281" s="238" t="s">
        <v>89</v>
      </c>
      <c r="AV281" s="14" t="s">
        <v>89</v>
      </c>
      <c r="AW281" s="14" t="s">
        <v>34</v>
      </c>
      <c r="AX281" s="14" t="s">
        <v>79</v>
      </c>
      <c r="AY281" s="238" t="s">
        <v>141</v>
      </c>
    </row>
    <row r="282" spans="2:51" s="13" customFormat="1" ht="11.25">
      <c r="B282" s="217"/>
      <c r="C282" s="218"/>
      <c r="D282" s="219" t="s">
        <v>150</v>
      </c>
      <c r="E282" s="220" t="s">
        <v>1</v>
      </c>
      <c r="F282" s="221" t="s">
        <v>320</v>
      </c>
      <c r="G282" s="218"/>
      <c r="H282" s="220" t="s">
        <v>1</v>
      </c>
      <c r="I282" s="222"/>
      <c r="J282" s="218"/>
      <c r="K282" s="218"/>
      <c r="L282" s="223"/>
      <c r="M282" s="224"/>
      <c r="N282" s="225"/>
      <c r="O282" s="225"/>
      <c r="P282" s="225"/>
      <c r="Q282" s="225"/>
      <c r="R282" s="225"/>
      <c r="S282" s="225"/>
      <c r="T282" s="226"/>
      <c r="AT282" s="227" t="s">
        <v>150</v>
      </c>
      <c r="AU282" s="227" t="s">
        <v>89</v>
      </c>
      <c r="AV282" s="13" t="s">
        <v>87</v>
      </c>
      <c r="AW282" s="13" t="s">
        <v>34</v>
      </c>
      <c r="AX282" s="13" t="s">
        <v>79</v>
      </c>
      <c r="AY282" s="227" t="s">
        <v>141</v>
      </c>
    </row>
    <row r="283" spans="2:51" s="14" customFormat="1" ht="11.25">
      <c r="B283" s="228"/>
      <c r="C283" s="229"/>
      <c r="D283" s="219" t="s">
        <v>150</v>
      </c>
      <c r="E283" s="230" t="s">
        <v>1</v>
      </c>
      <c r="F283" s="231" t="s">
        <v>321</v>
      </c>
      <c r="G283" s="229"/>
      <c r="H283" s="232">
        <v>33.35</v>
      </c>
      <c r="I283" s="233"/>
      <c r="J283" s="229"/>
      <c r="K283" s="229"/>
      <c r="L283" s="234"/>
      <c r="M283" s="235"/>
      <c r="N283" s="236"/>
      <c r="O283" s="236"/>
      <c r="P283" s="236"/>
      <c r="Q283" s="236"/>
      <c r="R283" s="236"/>
      <c r="S283" s="236"/>
      <c r="T283" s="237"/>
      <c r="AT283" s="238" t="s">
        <v>150</v>
      </c>
      <c r="AU283" s="238" t="s">
        <v>89</v>
      </c>
      <c r="AV283" s="14" t="s">
        <v>89</v>
      </c>
      <c r="AW283" s="14" t="s">
        <v>34</v>
      </c>
      <c r="AX283" s="14" t="s">
        <v>79</v>
      </c>
      <c r="AY283" s="238" t="s">
        <v>141</v>
      </c>
    </row>
    <row r="284" spans="2:51" s="13" customFormat="1" ht="11.25">
      <c r="B284" s="217"/>
      <c r="C284" s="218"/>
      <c r="D284" s="219" t="s">
        <v>150</v>
      </c>
      <c r="E284" s="220" t="s">
        <v>1</v>
      </c>
      <c r="F284" s="221" t="s">
        <v>322</v>
      </c>
      <c r="G284" s="218"/>
      <c r="H284" s="220" t="s">
        <v>1</v>
      </c>
      <c r="I284" s="222"/>
      <c r="J284" s="218"/>
      <c r="K284" s="218"/>
      <c r="L284" s="223"/>
      <c r="M284" s="224"/>
      <c r="N284" s="225"/>
      <c r="O284" s="225"/>
      <c r="P284" s="225"/>
      <c r="Q284" s="225"/>
      <c r="R284" s="225"/>
      <c r="S284" s="225"/>
      <c r="T284" s="226"/>
      <c r="AT284" s="227" t="s">
        <v>150</v>
      </c>
      <c r="AU284" s="227" t="s">
        <v>89</v>
      </c>
      <c r="AV284" s="13" t="s">
        <v>87</v>
      </c>
      <c r="AW284" s="13" t="s">
        <v>34</v>
      </c>
      <c r="AX284" s="13" t="s">
        <v>79</v>
      </c>
      <c r="AY284" s="227" t="s">
        <v>141</v>
      </c>
    </row>
    <row r="285" spans="2:51" s="14" customFormat="1" ht="11.25">
      <c r="B285" s="228"/>
      <c r="C285" s="229"/>
      <c r="D285" s="219" t="s">
        <v>150</v>
      </c>
      <c r="E285" s="230" t="s">
        <v>1</v>
      </c>
      <c r="F285" s="231" t="s">
        <v>323</v>
      </c>
      <c r="G285" s="229"/>
      <c r="H285" s="232">
        <v>161.4</v>
      </c>
      <c r="I285" s="233"/>
      <c r="J285" s="229"/>
      <c r="K285" s="229"/>
      <c r="L285" s="234"/>
      <c r="M285" s="235"/>
      <c r="N285" s="236"/>
      <c r="O285" s="236"/>
      <c r="P285" s="236"/>
      <c r="Q285" s="236"/>
      <c r="R285" s="236"/>
      <c r="S285" s="236"/>
      <c r="T285" s="237"/>
      <c r="AT285" s="238" t="s">
        <v>150</v>
      </c>
      <c r="AU285" s="238" t="s">
        <v>89</v>
      </c>
      <c r="AV285" s="14" t="s">
        <v>89</v>
      </c>
      <c r="AW285" s="14" t="s">
        <v>34</v>
      </c>
      <c r="AX285" s="14" t="s">
        <v>79</v>
      </c>
      <c r="AY285" s="238" t="s">
        <v>141</v>
      </c>
    </row>
    <row r="286" spans="2:51" s="13" customFormat="1" ht="11.25">
      <c r="B286" s="217"/>
      <c r="C286" s="218"/>
      <c r="D286" s="219" t="s">
        <v>150</v>
      </c>
      <c r="E286" s="220" t="s">
        <v>1</v>
      </c>
      <c r="F286" s="221" t="s">
        <v>324</v>
      </c>
      <c r="G286" s="218"/>
      <c r="H286" s="220" t="s">
        <v>1</v>
      </c>
      <c r="I286" s="222"/>
      <c r="J286" s="218"/>
      <c r="K286" s="218"/>
      <c r="L286" s="223"/>
      <c r="M286" s="224"/>
      <c r="N286" s="225"/>
      <c r="O286" s="225"/>
      <c r="P286" s="225"/>
      <c r="Q286" s="225"/>
      <c r="R286" s="225"/>
      <c r="S286" s="225"/>
      <c r="T286" s="226"/>
      <c r="AT286" s="227" t="s">
        <v>150</v>
      </c>
      <c r="AU286" s="227" t="s">
        <v>89</v>
      </c>
      <c r="AV286" s="13" t="s">
        <v>87</v>
      </c>
      <c r="AW286" s="13" t="s">
        <v>34</v>
      </c>
      <c r="AX286" s="13" t="s">
        <v>79</v>
      </c>
      <c r="AY286" s="227" t="s">
        <v>141</v>
      </c>
    </row>
    <row r="287" spans="2:51" s="14" customFormat="1" ht="11.25">
      <c r="B287" s="228"/>
      <c r="C287" s="229"/>
      <c r="D287" s="219" t="s">
        <v>150</v>
      </c>
      <c r="E287" s="230" t="s">
        <v>1</v>
      </c>
      <c r="F287" s="231" t="s">
        <v>325</v>
      </c>
      <c r="G287" s="229"/>
      <c r="H287" s="232">
        <v>147.6</v>
      </c>
      <c r="I287" s="233"/>
      <c r="J287" s="229"/>
      <c r="K287" s="229"/>
      <c r="L287" s="234"/>
      <c r="M287" s="235"/>
      <c r="N287" s="236"/>
      <c r="O287" s="236"/>
      <c r="P287" s="236"/>
      <c r="Q287" s="236"/>
      <c r="R287" s="236"/>
      <c r="S287" s="236"/>
      <c r="T287" s="237"/>
      <c r="AT287" s="238" t="s">
        <v>150</v>
      </c>
      <c r="AU287" s="238" t="s">
        <v>89</v>
      </c>
      <c r="AV287" s="14" t="s">
        <v>89</v>
      </c>
      <c r="AW287" s="14" t="s">
        <v>34</v>
      </c>
      <c r="AX287" s="14" t="s">
        <v>79</v>
      </c>
      <c r="AY287" s="238" t="s">
        <v>141</v>
      </c>
    </row>
    <row r="288" spans="2:51" s="15" customFormat="1" ht="11.25">
      <c r="B288" s="239"/>
      <c r="C288" s="240"/>
      <c r="D288" s="219" t="s">
        <v>150</v>
      </c>
      <c r="E288" s="241" t="s">
        <v>1</v>
      </c>
      <c r="F288" s="242" t="s">
        <v>221</v>
      </c>
      <c r="G288" s="240"/>
      <c r="H288" s="243">
        <v>635.80000000000007</v>
      </c>
      <c r="I288" s="244"/>
      <c r="J288" s="240"/>
      <c r="K288" s="240"/>
      <c r="L288" s="245"/>
      <c r="M288" s="246"/>
      <c r="N288" s="247"/>
      <c r="O288" s="247"/>
      <c r="P288" s="247"/>
      <c r="Q288" s="247"/>
      <c r="R288" s="247"/>
      <c r="S288" s="247"/>
      <c r="T288" s="248"/>
      <c r="AT288" s="249" t="s">
        <v>150</v>
      </c>
      <c r="AU288" s="249" t="s">
        <v>89</v>
      </c>
      <c r="AV288" s="15" t="s">
        <v>148</v>
      </c>
      <c r="AW288" s="15" t="s">
        <v>34</v>
      </c>
      <c r="AX288" s="15" t="s">
        <v>87</v>
      </c>
      <c r="AY288" s="249" t="s">
        <v>141</v>
      </c>
    </row>
    <row r="289" spans="1:65" s="2" customFormat="1" ht="24" customHeight="1">
      <c r="A289" s="35"/>
      <c r="B289" s="36"/>
      <c r="C289" s="204" t="s">
        <v>326</v>
      </c>
      <c r="D289" s="204" t="s">
        <v>143</v>
      </c>
      <c r="E289" s="205" t="s">
        <v>327</v>
      </c>
      <c r="F289" s="206" t="s">
        <v>328</v>
      </c>
      <c r="G289" s="207" t="s">
        <v>146</v>
      </c>
      <c r="H289" s="208">
        <v>156</v>
      </c>
      <c r="I289" s="209"/>
      <c r="J289" s="210">
        <f>ROUND(I289*H289,2)</f>
        <v>0</v>
      </c>
      <c r="K289" s="206" t="s">
        <v>147</v>
      </c>
      <c r="L289" s="40"/>
      <c r="M289" s="211" t="s">
        <v>1</v>
      </c>
      <c r="N289" s="212" t="s">
        <v>44</v>
      </c>
      <c r="O289" s="72"/>
      <c r="P289" s="213">
        <f>O289*H289</f>
        <v>0</v>
      </c>
      <c r="Q289" s="213">
        <v>0</v>
      </c>
      <c r="R289" s="213">
        <f>Q289*H289</f>
        <v>0</v>
      </c>
      <c r="S289" s="213">
        <v>0</v>
      </c>
      <c r="T289" s="214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15" t="s">
        <v>148</v>
      </c>
      <c r="AT289" s="215" t="s">
        <v>143</v>
      </c>
      <c r="AU289" s="215" t="s">
        <v>89</v>
      </c>
      <c r="AY289" s="18" t="s">
        <v>141</v>
      </c>
      <c r="BE289" s="216">
        <f>IF(N289="základní",J289,0)</f>
        <v>0</v>
      </c>
      <c r="BF289" s="216">
        <f>IF(N289="snížená",J289,0)</f>
        <v>0</v>
      </c>
      <c r="BG289" s="216">
        <f>IF(N289="zákl. přenesená",J289,0)</f>
        <v>0</v>
      </c>
      <c r="BH289" s="216">
        <f>IF(N289="sníž. přenesená",J289,0)</f>
        <v>0</v>
      </c>
      <c r="BI289" s="216">
        <f>IF(N289="nulová",J289,0)</f>
        <v>0</v>
      </c>
      <c r="BJ289" s="18" t="s">
        <v>87</v>
      </c>
      <c r="BK289" s="216">
        <f>ROUND(I289*H289,2)</f>
        <v>0</v>
      </c>
      <c r="BL289" s="18" t="s">
        <v>148</v>
      </c>
      <c r="BM289" s="215" t="s">
        <v>329</v>
      </c>
    </row>
    <row r="290" spans="1:65" s="13" customFormat="1" ht="11.25">
      <c r="B290" s="217"/>
      <c r="C290" s="218"/>
      <c r="D290" s="219" t="s">
        <v>150</v>
      </c>
      <c r="E290" s="220" t="s">
        <v>1</v>
      </c>
      <c r="F290" s="221" t="s">
        <v>330</v>
      </c>
      <c r="G290" s="218"/>
      <c r="H290" s="220" t="s">
        <v>1</v>
      </c>
      <c r="I290" s="222"/>
      <c r="J290" s="218"/>
      <c r="K290" s="218"/>
      <c r="L290" s="223"/>
      <c r="M290" s="224"/>
      <c r="N290" s="225"/>
      <c r="O290" s="225"/>
      <c r="P290" s="225"/>
      <c r="Q290" s="225"/>
      <c r="R290" s="225"/>
      <c r="S290" s="225"/>
      <c r="T290" s="226"/>
      <c r="AT290" s="227" t="s">
        <v>150</v>
      </c>
      <c r="AU290" s="227" t="s">
        <v>89</v>
      </c>
      <c r="AV290" s="13" t="s">
        <v>87</v>
      </c>
      <c r="AW290" s="13" t="s">
        <v>34</v>
      </c>
      <c r="AX290" s="13" t="s">
        <v>79</v>
      </c>
      <c r="AY290" s="227" t="s">
        <v>141</v>
      </c>
    </row>
    <row r="291" spans="1:65" s="14" customFormat="1" ht="11.25">
      <c r="B291" s="228"/>
      <c r="C291" s="229"/>
      <c r="D291" s="219" t="s">
        <v>150</v>
      </c>
      <c r="E291" s="230" t="s">
        <v>1</v>
      </c>
      <c r="F291" s="231" t="s">
        <v>331</v>
      </c>
      <c r="G291" s="229"/>
      <c r="H291" s="232">
        <v>156</v>
      </c>
      <c r="I291" s="233"/>
      <c r="J291" s="229"/>
      <c r="K291" s="229"/>
      <c r="L291" s="234"/>
      <c r="M291" s="235"/>
      <c r="N291" s="236"/>
      <c r="O291" s="236"/>
      <c r="P291" s="236"/>
      <c r="Q291" s="236"/>
      <c r="R291" s="236"/>
      <c r="S291" s="236"/>
      <c r="T291" s="237"/>
      <c r="AT291" s="238" t="s">
        <v>150</v>
      </c>
      <c r="AU291" s="238" t="s">
        <v>89</v>
      </c>
      <c r="AV291" s="14" t="s">
        <v>89</v>
      </c>
      <c r="AW291" s="14" t="s">
        <v>34</v>
      </c>
      <c r="AX291" s="14" t="s">
        <v>87</v>
      </c>
      <c r="AY291" s="238" t="s">
        <v>141</v>
      </c>
    </row>
    <row r="292" spans="1:65" s="2" customFormat="1" ht="24" customHeight="1">
      <c r="A292" s="35"/>
      <c r="B292" s="36"/>
      <c r="C292" s="204" t="s">
        <v>332</v>
      </c>
      <c r="D292" s="204" t="s">
        <v>143</v>
      </c>
      <c r="E292" s="205" t="s">
        <v>333</v>
      </c>
      <c r="F292" s="206" t="s">
        <v>334</v>
      </c>
      <c r="G292" s="207" t="s">
        <v>146</v>
      </c>
      <c r="H292" s="208">
        <v>910</v>
      </c>
      <c r="I292" s="209"/>
      <c r="J292" s="210">
        <f>ROUND(I292*H292,2)</f>
        <v>0</v>
      </c>
      <c r="K292" s="206" t="s">
        <v>147</v>
      </c>
      <c r="L292" s="40"/>
      <c r="M292" s="211" t="s">
        <v>1</v>
      </c>
      <c r="N292" s="212" t="s">
        <v>44</v>
      </c>
      <c r="O292" s="72"/>
      <c r="P292" s="213">
        <f>O292*H292</f>
        <v>0</v>
      </c>
      <c r="Q292" s="213">
        <v>0</v>
      </c>
      <c r="R292" s="213">
        <f>Q292*H292</f>
        <v>0</v>
      </c>
      <c r="S292" s="213">
        <v>0</v>
      </c>
      <c r="T292" s="214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15" t="s">
        <v>148</v>
      </c>
      <c r="AT292" s="215" t="s">
        <v>143</v>
      </c>
      <c r="AU292" s="215" t="s">
        <v>89</v>
      </c>
      <c r="AY292" s="18" t="s">
        <v>141</v>
      </c>
      <c r="BE292" s="216">
        <f>IF(N292="základní",J292,0)</f>
        <v>0</v>
      </c>
      <c r="BF292" s="216">
        <f>IF(N292="snížená",J292,0)</f>
        <v>0</v>
      </c>
      <c r="BG292" s="216">
        <f>IF(N292="zákl. přenesená",J292,0)</f>
        <v>0</v>
      </c>
      <c r="BH292" s="216">
        <f>IF(N292="sníž. přenesená",J292,0)</f>
        <v>0</v>
      </c>
      <c r="BI292" s="216">
        <f>IF(N292="nulová",J292,0)</f>
        <v>0</v>
      </c>
      <c r="BJ292" s="18" t="s">
        <v>87</v>
      </c>
      <c r="BK292" s="216">
        <f>ROUND(I292*H292,2)</f>
        <v>0</v>
      </c>
      <c r="BL292" s="18" t="s">
        <v>148</v>
      </c>
      <c r="BM292" s="215" t="s">
        <v>335</v>
      </c>
    </row>
    <row r="293" spans="1:65" s="13" customFormat="1" ht="11.25">
      <c r="B293" s="217"/>
      <c r="C293" s="218"/>
      <c r="D293" s="219" t="s">
        <v>150</v>
      </c>
      <c r="E293" s="220" t="s">
        <v>1</v>
      </c>
      <c r="F293" s="221" t="s">
        <v>336</v>
      </c>
      <c r="G293" s="218"/>
      <c r="H293" s="220" t="s">
        <v>1</v>
      </c>
      <c r="I293" s="222"/>
      <c r="J293" s="218"/>
      <c r="K293" s="218"/>
      <c r="L293" s="223"/>
      <c r="M293" s="224"/>
      <c r="N293" s="225"/>
      <c r="O293" s="225"/>
      <c r="P293" s="225"/>
      <c r="Q293" s="225"/>
      <c r="R293" s="225"/>
      <c r="S293" s="225"/>
      <c r="T293" s="226"/>
      <c r="AT293" s="227" t="s">
        <v>150</v>
      </c>
      <c r="AU293" s="227" t="s">
        <v>89</v>
      </c>
      <c r="AV293" s="13" t="s">
        <v>87</v>
      </c>
      <c r="AW293" s="13" t="s">
        <v>34</v>
      </c>
      <c r="AX293" s="13" t="s">
        <v>79</v>
      </c>
      <c r="AY293" s="227" t="s">
        <v>141</v>
      </c>
    </row>
    <row r="294" spans="1:65" s="13" customFormat="1" ht="11.25">
      <c r="B294" s="217"/>
      <c r="C294" s="218"/>
      <c r="D294" s="219" t="s">
        <v>150</v>
      </c>
      <c r="E294" s="220" t="s">
        <v>1</v>
      </c>
      <c r="F294" s="221" t="s">
        <v>337</v>
      </c>
      <c r="G294" s="218"/>
      <c r="H294" s="220" t="s">
        <v>1</v>
      </c>
      <c r="I294" s="222"/>
      <c r="J294" s="218"/>
      <c r="K294" s="218"/>
      <c r="L294" s="223"/>
      <c r="M294" s="224"/>
      <c r="N294" s="225"/>
      <c r="O294" s="225"/>
      <c r="P294" s="225"/>
      <c r="Q294" s="225"/>
      <c r="R294" s="225"/>
      <c r="S294" s="225"/>
      <c r="T294" s="226"/>
      <c r="AT294" s="227" t="s">
        <v>150</v>
      </c>
      <c r="AU294" s="227" t="s">
        <v>89</v>
      </c>
      <c r="AV294" s="13" t="s">
        <v>87</v>
      </c>
      <c r="AW294" s="13" t="s">
        <v>34</v>
      </c>
      <c r="AX294" s="13" t="s">
        <v>79</v>
      </c>
      <c r="AY294" s="227" t="s">
        <v>141</v>
      </c>
    </row>
    <row r="295" spans="1:65" s="14" customFormat="1" ht="11.25">
      <c r="B295" s="228"/>
      <c r="C295" s="229"/>
      <c r="D295" s="219" t="s">
        <v>150</v>
      </c>
      <c r="E295" s="230" t="s">
        <v>1</v>
      </c>
      <c r="F295" s="231" t="s">
        <v>338</v>
      </c>
      <c r="G295" s="229"/>
      <c r="H295" s="232">
        <v>700</v>
      </c>
      <c r="I295" s="233"/>
      <c r="J295" s="229"/>
      <c r="K295" s="229"/>
      <c r="L295" s="234"/>
      <c r="M295" s="235"/>
      <c r="N295" s="236"/>
      <c r="O295" s="236"/>
      <c r="P295" s="236"/>
      <c r="Q295" s="236"/>
      <c r="R295" s="236"/>
      <c r="S295" s="236"/>
      <c r="T295" s="237"/>
      <c r="AT295" s="238" t="s">
        <v>150</v>
      </c>
      <c r="AU295" s="238" t="s">
        <v>89</v>
      </c>
      <c r="AV295" s="14" t="s">
        <v>89</v>
      </c>
      <c r="AW295" s="14" t="s">
        <v>34</v>
      </c>
      <c r="AX295" s="14" t="s">
        <v>79</v>
      </c>
      <c r="AY295" s="238" t="s">
        <v>141</v>
      </c>
    </row>
    <row r="296" spans="1:65" s="13" customFormat="1" ht="11.25">
      <c r="B296" s="217"/>
      <c r="C296" s="218"/>
      <c r="D296" s="219" t="s">
        <v>150</v>
      </c>
      <c r="E296" s="220" t="s">
        <v>1</v>
      </c>
      <c r="F296" s="221" t="s">
        <v>339</v>
      </c>
      <c r="G296" s="218"/>
      <c r="H296" s="220" t="s">
        <v>1</v>
      </c>
      <c r="I296" s="222"/>
      <c r="J296" s="218"/>
      <c r="K296" s="218"/>
      <c r="L296" s="223"/>
      <c r="M296" s="224"/>
      <c r="N296" s="225"/>
      <c r="O296" s="225"/>
      <c r="P296" s="225"/>
      <c r="Q296" s="225"/>
      <c r="R296" s="225"/>
      <c r="S296" s="225"/>
      <c r="T296" s="226"/>
      <c r="AT296" s="227" t="s">
        <v>150</v>
      </c>
      <c r="AU296" s="227" t="s">
        <v>89</v>
      </c>
      <c r="AV296" s="13" t="s">
        <v>87</v>
      </c>
      <c r="AW296" s="13" t="s">
        <v>34</v>
      </c>
      <c r="AX296" s="13" t="s">
        <v>79</v>
      </c>
      <c r="AY296" s="227" t="s">
        <v>141</v>
      </c>
    </row>
    <row r="297" spans="1:65" s="14" customFormat="1" ht="11.25">
      <c r="B297" s="228"/>
      <c r="C297" s="229"/>
      <c r="D297" s="219" t="s">
        <v>150</v>
      </c>
      <c r="E297" s="230" t="s">
        <v>1</v>
      </c>
      <c r="F297" s="231" t="s">
        <v>340</v>
      </c>
      <c r="G297" s="229"/>
      <c r="H297" s="232">
        <v>31.5</v>
      </c>
      <c r="I297" s="233"/>
      <c r="J297" s="229"/>
      <c r="K297" s="229"/>
      <c r="L297" s="234"/>
      <c r="M297" s="235"/>
      <c r="N297" s="236"/>
      <c r="O297" s="236"/>
      <c r="P297" s="236"/>
      <c r="Q297" s="236"/>
      <c r="R297" s="236"/>
      <c r="S297" s="236"/>
      <c r="T297" s="237"/>
      <c r="AT297" s="238" t="s">
        <v>150</v>
      </c>
      <c r="AU297" s="238" t="s">
        <v>89</v>
      </c>
      <c r="AV297" s="14" t="s">
        <v>89</v>
      </c>
      <c r="AW297" s="14" t="s">
        <v>34</v>
      </c>
      <c r="AX297" s="14" t="s">
        <v>79</v>
      </c>
      <c r="AY297" s="238" t="s">
        <v>141</v>
      </c>
    </row>
    <row r="298" spans="1:65" s="13" customFormat="1" ht="11.25">
      <c r="B298" s="217"/>
      <c r="C298" s="218"/>
      <c r="D298" s="219" t="s">
        <v>150</v>
      </c>
      <c r="E298" s="220" t="s">
        <v>1</v>
      </c>
      <c r="F298" s="221" t="s">
        <v>263</v>
      </c>
      <c r="G298" s="218"/>
      <c r="H298" s="220" t="s">
        <v>1</v>
      </c>
      <c r="I298" s="222"/>
      <c r="J298" s="218"/>
      <c r="K298" s="218"/>
      <c r="L298" s="223"/>
      <c r="M298" s="224"/>
      <c r="N298" s="225"/>
      <c r="O298" s="225"/>
      <c r="P298" s="225"/>
      <c r="Q298" s="225"/>
      <c r="R298" s="225"/>
      <c r="S298" s="225"/>
      <c r="T298" s="226"/>
      <c r="AT298" s="227" t="s">
        <v>150</v>
      </c>
      <c r="AU298" s="227" t="s">
        <v>89</v>
      </c>
      <c r="AV298" s="13" t="s">
        <v>87</v>
      </c>
      <c r="AW298" s="13" t="s">
        <v>34</v>
      </c>
      <c r="AX298" s="13" t="s">
        <v>79</v>
      </c>
      <c r="AY298" s="227" t="s">
        <v>141</v>
      </c>
    </row>
    <row r="299" spans="1:65" s="14" customFormat="1" ht="11.25">
      <c r="B299" s="228"/>
      <c r="C299" s="229"/>
      <c r="D299" s="219" t="s">
        <v>150</v>
      </c>
      <c r="E299" s="230" t="s">
        <v>1</v>
      </c>
      <c r="F299" s="231" t="s">
        <v>264</v>
      </c>
      <c r="G299" s="229"/>
      <c r="H299" s="232">
        <v>110</v>
      </c>
      <c r="I299" s="233"/>
      <c r="J299" s="229"/>
      <c r="K299" s="229"/>
      <c r="L299" s="234"/>
      <c r="M299" s="235"/>
      <c r="N299" s="236"/>
      <c r="O299" s="236"/>
      <c r="P299" s="236"/>
      <c r="Q299" s="236"/>
      <c r="R299" s="236"/>
      <c r="S299" s="236"/>
      <c r="T299" s="237"/>
      <c r="AT299" s="238" t="s">
        <v>150</v>
      </c>
      <c r="AU299" s="238" t="s">
        <v>89</v>
      </c>
      <c r="AV299" s="14" t="s">
        <v>89</v>
      </c>
      <c r="AW299" s="14" t="s">
        <v>34</v>
      </c>
      <c r="AX299" s="14" t="s">
        <v>79</v>
      </c>
      <c r="AY299" s="238" t="s">
        <v>141</v>
      </c>
    </row>
    <row r="300" spans="1:65" s="13" customFormat="1" ht="11.25">
      <c r="B300" s="217"/>
      <c r="C300" s="218"/>
      <c r="D300" s="219" t="s">
        <v>150</v>
      </c>
      <c r="E300" s="220" t="s">
        <v>1</v>
      </c>
      <c r="F300" s="221" t="s">
        <v>341</v>
      </c>
      <c r="G300" s="218"/>
      <c r="H300" s="220" t="s">
        <v>1</v>
      </c>
      <c r="I300" s="222"/>
      <c r="J300" s="218"/>
      <c r="K300" s="218"/>
      <c r="L300" s="223"/>
      <c r="M300" s="224"/>
      <c r="N300" s="225"/>
      <c r="O300" s="225"/>
      <c r="P300" s="225"/>
      <c r="Q300" s="225"/>
      <c r="R300" s="225"/>
      <c r="S300" s="225"/>
      <c r="T300" s="226"/>
      <c r="AT300" s="227" t="s">
        <v>150</v>
      </c>
      <c r="AU300" s="227" t="s">
        <v>89</v>
      </c>
      <c r="AV300" s="13" t="s">
        <v>87</v>
      </c>
      <c r="AW300" s="13" t="s">
        <v>34</v>
      </c>
      <c r="AX300" s="13" t="s">
        <v>79</v>
      </c>
      <c r="AY300" s="227" t="s">
        <v>141</v>
      </c>
    </row>
    <row r="301" spans="1:65" s="14" customFormat="1" ht="11.25">
      <c r="B301" s="228"/>
      <c r="C301" s="229"/>
      <c r="D301" s="219" t="s">
        <v>150</v>
      </c>
      <c r="E301" s="230" t="s">
        <v>1</v>
      </c>
      <c r="F301" s="231" t="s">
        <v>342</v>
      </c>
      <c r="G301" s="229"/>
      <c r="H301" s="232">
        <v>37.44</v>
      </c>
      <c r="I301" s="233"/>
      <c r="J301" s="229"/>
      <c r="K301" s="229"/>
      <c r="L301" s="234"/>
      <c r="M301" s="235"/>
      <c r="N301" s="236"/>
      <c r="O301" s="236"/>
      <c r="P301" s="236"/>
      <c r="Q301" s="236"/>
      <c r="R301" s="236"/>
      <c r="S301" s="236"/>
      <c r="T301" s="237"/>
      <c r="AT301" s="238" t="s">
        <v>150</v>
      </c>
      <c r="AU301" s="238" t="s">
        <v>89</v>
      </c>
      <c r="AV301" s="14" t="s">
        <v>89</v>
      </c>
      <c r="AW301" s="14" t="s">
        <v>34</v>
      </c>
      <c r="AX301" s="14" t="s">
        <v>79</v>
      </c>
      <c r="AY301" s="238" t="s">
        <v>141</v>
      </c>
    </row>
    <row r="302" spans="1:65" s="13" customFormat="1" ht="11.25">
      <c r="B302" s="217"/>
      <c r="C302" s="218"/>
      <c r="D302" s="219" t="s">
        <v>150</v>
      </c>
      <c r="E302" s="220" t="s">
        <v>1</v>
      </c>
      <c r="F302" s="221" t="s">
        <v>343</v>
      </c>
      <c r="G302" s="218"/>
      <c r="H302" s="220" t="s">
        <v>1</v>
      </c>
      <c r="I302" s="222"/>
      <c r="J302" s="218"/>
      <c r="K302" s="218"/>
      <c r="L302" s="223"/>
      <c r="M302" s="224"/>
      <c r="N302" s="225"/>
      <c r="O302" s="225"/>
      <c r="P302" s="225"/>
      <c r="Q302" s="225"/>
      <c r="R302" s="225"/>
      <c r="S302" s="225"/>
      <c r="T302" s="226"/>
      <c r="AT302" s="227" t="s">
        <v>150</v>
      </c>
      <c r="AU302" s="227" t="s">
        <v>89</v>
      </c>
      <c r="AV302" s="13" t="s">
        <v>87</v>
      </c>
      <c r="AW302" s="13" t="s">
        <v>34</v>
      </c>
      <c r="AX302" s="13" t="s">
        <v>79</v>
      </c>
      <c r="AY302" s="227" t="s">
        <v>141</v>
      </c>
    </row>
    <row r="303" spans="1:65" s="14" customFormat="1" ht="11.25">
      <c r="B303" s="228"/>
      <c r="C303" s="229"/>
      <c r="D303" s="219" t="s">
        <v>150</v>
      </c>
      <c r="E303" s="230" t="s">
        <v>1</v>
      </c>
      <c r="F303" s="231" t="s">
        <v>344</v>
      </c>
      <c r="G303" s="229"/>
      <c r="H303" s="232">
        <v>30.96</v>
      </c>
      <c r="I303" s="233"/>
      <c r="J303" s="229"/>
      <c r="K303" s="229"/>
      <c r="L303" s="234"/>
      <c r="M303" s="235"/>
      <c r="N303" s="236"/>
      <c r="O303" s="236"/>
      <c r="P303" s="236"/>
      <c r="Q303" s="236"/>
      <c r="R303" s="236"/>
      <c r="S303" s="236"/>
      <c r="T303" s="237"/>
      <c r="AT303" s="238" t="s">
        <v>150</v>
      </c>
      <c r="AU303" s="238" t="s">
        <v>89</v>
      </c>
      <c r="AV303" s="14" t="s">
        <v>89</v>
      </c>
      <c r="AW303" s="14" t="s">
        <v>34</v>
      </c>
      <c r="AX303" s="14" t="s">
        <v>79</v>
      </c>
      <c r="AY303" s="238" t="s">
        <v>141</v>
      </c>
    </row>
    <row r="304" spans="1:65" s="14" customFormat="1" ht="11.25">
      <c r="B304" s="228"/>
      <c r="C304" s="229"/>
      <c r="D304" s="219" t="s">
        <v>150</v>
      </c>
      <c r="E304" s="230" t="s">
        <v>1</v>
      </c>
      <c r="F304" s="231" t="s">
        <v>345</v>
      </c>
      <c r="G304" s="229"/>
      <c r="H304" s="232">
        <v>0.1</v>
      </c>
      <c r="I304" s="233"/>
      <c r="J304" s="229"/>
      <c r="K304" s="229"/>
      <c r="L304" s="234"/>
      <c r="M304" s="235"/>
      <c r="N304" s="236"/>
      <c r="O304" s="236"/>
      <c r="P304" s="236"/>
      <c r="Q304" s="236"/>
      <c r="R304" s="236"/>
      <c r="S304" s="236"/>
      <c r="T304" s="237"/>
      <c r="AT304" s="238" t="s">
        <v>150</v>
      </c>
      <c r="AU304" s="238" t="s">
        <v>89</v>
      </c>
      <c r="AV304" s="14" t="s">
        <v>89</v>
      </c>
      <c r="AW304" s="14" t="s">
        <v>34</v>
      </c>
      <c r="AX304" s="14" t="s">
        <v>79</v>
      </c>
      <c r="AY304" s="238" t="s">
        <v>141</v>
      </c>
    </row>
    <row r="305" spans="1:65" s="15" customFormat="1" ht="11.25">
      <c r="B305" s="239"/>
      <c r="C305" s="240"/>
      <c r="D305" s="219" t="s">
        <v>150</v>
      </c>
      <c r="E305" s="241" t="s">
        <v>1</v>
      </c>
      <c r="F305" s="242" t="s">
        <v>221</v>
      </c>
      <c r="G305" s="240"/>
      <c r="H305" s="243">
        <v>910.00000000000011</v>
      </c>
      <c r="I305" s="244"/>
      <c r="J305" s="240"/>
      <c r="K305" s="240"/>
      <c r="L305" s="245"/>
      <c r="M305" s="246"/>
      <c r="N305" s="247"/>
      <c r="O305" s="247"/>
      <c r="P305" s="247"/>
      <c r="Q305" s="247"/>
      <c r="R305" s="247"/>
      <c r="S305" s="247"/>
      <c r="T305" s="248"/>
      <c r="AT305" s="249" t="s">
        <v>150</v>
      </c>
      <c r="AU305" s="249" t="s">
        <v>89</v>
      </c>
      <c r="AV305" s="15" t="s">
        <v>148</v>
      </c>
      <c r="AW305" s="15" t="s">
        <v>34</v>
      </c>
      <c r="AX305" s="15" t="s">
        <v>87</v>
      </c>
      <c r="AY305" s="249" t="s">
        <v>141</v>
      </c>
    </row>
    <row r="306" spans="1:65" s="2" customFormat="1" ht="16.5" customHeight="1">
      <c r="A306" s="35"/>
      <c r="B306" s="36"/>
      <c r="C306" s="204" t="s">
        <v>346</v>
      </c>
      <c r="D306" s="204" t="s">
        <v>143</v>
      </c>
      <c r="E306" s="205" t="s">
        <v>347</v>
      </c>
      <c r="F306" s="206" t="s">
        <v>348</v>
      </c>
      <c r="G306" s="207" t="s">
        <v>146</v>
      </c>
      <c r="H306" s="208">
        <v>910</v>
      </c>
      <c r="I306" s="209"/>
      <c r="J306" s="210">
        <f>ROUND(I306*H306,2)</f>
        <v>0</v>
      </c>
      <c r="K306" s="206" t="s">
        <v>147</v>
      </c>
      <c r="L306" s="40"/>
      <c r="M306" s="211" t="s">
        <v>1</v>
      </c>
      <c r="N306" s="212" t="s">
        <v>44</v>
      </c>
      <c r="O306" s="72"/>
      <c r="P306" s="213">
        <f>O306*H306</f>
        <v>0</v>
      </c>
      <c r="Q306" s="213">
        <v>0</v>
      </c>
      <c r="R306" s="213">
        <f>Q306*H306</f>
        <v>0</v>
      </c>
      <c r="S306" s="213">
        <v>0</v>
      </c>
      <c r="T306" s="214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15" t="s">
        <v>148</v>
      </c>
      <c r="AT306" s="215" t="s">
        <v>143</v>
      </c>
      <c r="AU306" s="215" t="s">
        <v>89</v>
      </c>
      <c r="AY306" s="18" t="s">
        <v>141</v>
      </c>
      <c r="BE306" s="216">
        <f>IF(N306="základní",J306,0)</f>
        <v>0</v>
      </c>
      <c r="BF306" s="216">
        <f>IF(N306="snížená",J306,0)</f>
        <v>0</v>
      </c>
      <c r="BG306" s="216">
        <f>IF(N306="zákl. přenesená",J306,0)</f>
        <v>0</v>
      </c>
      <c r="BH306" s="216">
        <f>IF(N306="sníž. přenesená",J306,0)</f>
        <v>0</v>
      </c>
      <c r="BI306" s="216">
        <f>IF(N306="nulová",J306,0)</f>
        <v>0</v>
      </c>
      <c r="BJ306" s="18" t="s">
        <v>87</v>
      </c>
      <c r="BK306" s="216">
        <f>ROUND(I306*H306,2)</f>
        <v>0</v>
      </c>
      <c r="BL306" s="18" t="s">
        <v>148</v>
      </c>
      <c r="BM306" s="215" t="s">
        <v>349</v>
      </c>
    </row>
    <row r="307" spans="1:65" s="13" customFormat="1" ht="11.25">
      <c r="B307" s="217"/>
      <c r="C307" s="218"/>
      <c r="D307" s="219" t="s">
        <v>150</v>
      </c>
      <c r="E307" s="220" t="s">
        <v>1</v>
      </c>
      <c r="F307" s="221" t="s">
        <v>350</v>
      </c>
      <c r="G307" s="218"/>
      <c r="H307" s="220" t="s">
        <v>1</v>
      </c>
      <c r="I307" s="222"/>
      <c r="J307" s="218"/>
      <c r="K307" s="218"/>
      <c r="L307" s="223"/>
      <c r="M307" s="224"/>
      <c r="N307" s="225"/>
      <c r="O307" s="225"/>
      <c r="P307" s="225"/>
      <c r="Q307" s="225"/>
      <c r="R307" s="225"/>
      <c r="S307" s="225"/>
      <c r="T307" s="226"/>
      <c r="AT307" s="227" t="s">
        <v>150</v>
      </c>
      <c r="AU307" s="227" t="s">
        <v>89</v>
      </c>
      <c r="AV307" s="13" t="s">
        <v>87</v>
      </c>
      <c r="AW307" s="13" t="s">
        <v>34</v>
      </c>
      <c r="AX307" s="13" t="s">
        <v>79</v>
      </c>
      <c r="AY307" s="227" t="s">
        <v>141</v>
      </c>
    </row>
    <row r="308" spans="1:65" s="14" customFormat="1" ht="11.25">
      <c r="B308" s="228"/>
      <c r="C308" s="229"/>
      <c r="D308" s="219" t="s">
        <v>150</v>
      </c>
      <c r="E308" s="230" t="s">
        <v>1</v>
      </c>
      <c r="F308" s="231" t="s">
        <v>351</v>
      </c>
      <c r="G308" s="229"/>
      <c r="H308" s="232">
        <v>910</v>
      </c>
      <c r="I308" s="233"/>
      <c r="J308" s="229"/>
      <c r="K308" s="229"/>
      <c r="L308" s="234"/>
      <c r="M308" s="235"/>
      <c r="N308" s="236"/>
      <c r="O308" s="236"/>
      <c r="P308" s="236"/>
      <c r="Q308" s="236"/>
      <c r="R308" s="236"/>
      <c r="S308" s="236"/>
      <c r="T308" s="237"/>
      <c r="AT308" s="238" t="s">
        <v>150</v>
      </c>
      <c r="AU308" s="238" t="s">
        <v>89</v>
      </c>
      <c r="AV308" s="14" t="s">
        <v>89</v>
      </c>
      <c r="AW308" s="14" t="s">
        <v>34</v>
      </c>
      <c r="AX308" s="14" t="s">
        <v>87</v>
      </c>
      <c r="AY308" s="238" t="s">
        <v>141</v>
      </c>
    </row>
    <row r="309" spans="1:65" s="2" customFormat="1" ht="24" customHeight="1">
      <c r="A309" s="35"/>
      <c r="B309" s="36"/>
      <c r="C309" s="204" t="s">
        <v>352</v>
      </c>
      <c r="D309" s="204" t="s">
        <v>143</v>
      </c>
      <c r="E309" s="205" t="s">
        <v>353</v>
      </c>
      <c r="F309" s="206" t="s">
        <v>354</v>
      </c>
      <c r="G309" s="207" t="s">
        <v>281</v>
      </c>
      <c r="H309" s="208">
        <v>1365</v>
      </c>
      <c r="I309" s="209"/>
      <c r="J309" s="210">
        <f>ROUND(I309*H309,2)</f>
        <v>0</v>
      </c>
      <c r="K309" s="206" t="s">
        <v>147</v>
      </c>
      <c r="L309" s="40"/>
      <c r="M309" s="211" t="s">
        <v>1</v>
      </c>
      <c r="N309" s="212" t="s">
        <v>44</v>
      </c>
      <c r="O309" s="72"/>
      <c r="P309" s="213">
        <f>O309*H309</f>
        <v>0</v>
      </c>
      <c r="Q309" s="213">
        <v>0</v>
      </c>
      <c r="R309" s="213">
        <f>Q309*H309</f>
        <v>0</v>
      </c>
      <c r="S309" s="213">
        <v>0</v>
      </c>
      <c r="T309" s="214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15" t="s">
        <v>148</v>
      </c>
      <c r="AT309" s="215" t="s">
        <v>143</v>
      </c>
      <c r="AU309" s="215" t="s">
        <v>89</v>
      </c>
      <c r="AY309" s="18" t="s">
        <v>141</v>
      </c>
      <c r="BE309" s="216">
        <f>IF(N309="základní",J309,0)</f>
        <v>0</v>
      </c>
      <c r="BF309" s="216">
        <f>IF(N309="snížená",J309,0)</f>
        <v>0</v>
      </c>
      <c r="BG309" s="216">
        <f>IF(N309="zákl. přenesená",J309,0)</f>
        <v>0</v>
      </c>
      <c r="BH309" s="216">
        <f>IF(N309="sníž. přenesená",J309,0)</f>
        <v>0</v>
      </c>
      <c r="BI309" s="216">
        <f>IF(N309="nulová",J309,0)</f>
        <v>0</v>
      </c>
      <c r="BJ309" s="18" t="s">
        <v>87</v>
      </c>
      <c r="BK309" s="216">
        <f>ROUND(I309*H309,2)</f>
        <v>0</v>
      </c>
      <c r="BL309" s="18" t="s">
        <v>148</v>
      </c>
      <c r="BM309" s="215" t="s">
        <v>355</v>
      </c>
    </row>
    <row r="310" spans="1:65" s="13" customFormat="1" ht="11.25">
      <c r="B310" s="217"/>
      <c r="C310" s="218"/>
      <c r="D310" s="219" t="s">
        <v>150</v>
      </c>
      <c r="E310" s="220" t="s">
        <v>1</v>
      </c>
      <c r="F310" s="221" t="s">
        <v>350</v>
      </c>
      <c r="G310" s="218"/>
      <c r="H310" s="220" t="s">
        <v>1</v>
      </c>
      <c r="I310" s="222"/>
      <c r="J310" s="218"/>
      <c r="K310" s="218"/>
      <c r="L310" s="223"/>
      <c r="M310" s="224"/>
      <c r="N310" s="225"/>
      <c r="O310" s="225"/>
      <c r="P310" s="225"/>
      <c r="Q310" s="225"/>
      <c r="R310" s="225"/>
      <c r="S310" s="225"/>
      <c r="T310" s="226"/>
      <c r="AT310" s="227" t="s">
        <v>150</v>
      </c>
      <c r="AU310" s="227" t="s">
        <v>89</v>
      </c>
      <c r="AV310" s="13" t="s">
        <v>87</v>
      </c>
      <c r="AW310" s="13" t="s">
        <v>34</v>
      </c>
      <c r="AX310" s="13" t="s">
        <v>79</v>
      </c>
      <c r="AY310" s="227" t="s">
        <v>141</v>
      </c>
    </row>
    <row r="311" spans="1:65" s="14" customFormat="1" ht="11.25">
      <c r="B311" s="228"/>
      <c r="C311" s="229"/>
      <c r="D311" s="219" t="s">
        <v>150</v>
      </c>
      <c r="E311" s="230" t="s">
        <v>1</v>
      </c>
      <c r="F311" s="231" t="s">
        <v>356</v>
      </c>
      <c r="G311" s="229"/>
      <c r="H311" s="232">
        <v>1365</v>
      </c>
      <c r="I311" s="233"/>
      <c r="J311" s="229"/>
      <c r="K311" s="229"/>
      <c r="L311" s="234"/>
      <c r="M311" s="235"/>
      <c r="N311" s="236"/>
      <c r="O311" s="236"/>
      <c r="P311" s="236"/>
      <c r="Q311" s="236"/>
      <c r="R311" s="236"/>
      <c r="S311" s="236"/>
      <c r="T311" s="237"/>
      <c r="AT311" s="238" t="s">
        <v>150</v>
      </c>
      <c r="AU311" s="238" t="s">
        <v>89</v>
      </c>
      <c r="AV311" s="14" t="s">
        <v>89</v>
      </c>
      <c r="AW311" s="14" t="s">
        <v>34</v>
      </c>
      <c r="AX311" s="14" t="s">
        <v>87</v>
      </c>
      <c r="AY311" s="238" t="s">
        <v>141</v>
      </c>
    </row>
    <row r="312" spans="1:65" s="2" customFormat="1" ht="16.5" customHeight="1">
      <c r="A312" s="35"/>
      <c r="B312" s="36"/>
      <c r="C312" s="204" t="s">
        <v>357</v>
      </c>
      <c r="D312" s="204" t="s">
        <v>143</v>
      </c>
      <c r="E312" s="205" t="s">
        <v>358</v>
      </c>
      <c r="F312" s="206" t="s">
        <v>359</v>
      </c>
      <c r="G312" s="207" t="s">
        <v>250</v>
      </c>
      <c r="H312" s="208">
        <v>1470</v>
      </c>
      <c r="I312" s="209"/>
      <c r="J312" s="210">
        <f>ROUND(I312*H312,2)</f>
        <v>0</v>
      </c>
      <c r="K312" s="206" t="s">
        <v>147</v>
      </c>
      <c r="L312" s="40"/>
      <c r="M312" s="211" t="s">
        <v>1</v>
      </c>
      <c r="N312" s="212" t="s">
        <v>44</v>
      </c>
      <c r="O312" s="72"/>
      <c r="P312" s="213">
        <f>O312*H312</f>
        <v>0</v>
      </c>
      <c r="Q312" s="213">
        <v>0</v>
      </c>
      <c r="R312" s="213">
        <f>Q312*H312</f>
        <v>0</v>
      </c>
      <c r="S312" s="213">
        <v>0</v>
      </c>
      <c r="T312" s="214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15" t="s">
        <v>148</v>
      </c>
      <c r="AT312" s="215" t="s">
        <v>143</v>
      </c>
      <c r="AU312" s="215" t="s">
        <v>89</v>
      </c>
      <c r="AY312" s="18" t="s">
        <v>141</v>
      </c>
      <c r="BE312" s="216">
        <f>IF(N312="základní",J312,0)</f>
        <v>0</v>
      </c>
      <c r="BF312" s="216">
        <f>IF(N312="snížená",J312,0)</f>
        <v>0</v>
      </c>
      <c r="BG312" s="216">
        <f>IF(N312="zákl. přenesená",J312,0)</f>
        <v>0</v>
      </c>
      <c r="BH312" s="216">
        <f>IF(N312="sníž. přenesená",J312,0)</f>
        <v>0</v>
      </c>
      <c r="BI312" s="216">
        <f>IF(N312="nulová",J312,0)</f>
        <v>0</v>
      </c>
      <c r="BJ312" s="18" t="s">
        <v>87</v>
      </c>
      <c r="BK312" s="216">
        <f>ROUND(I312*H312,2)</f>
        <v>0</v>
      </c>
      <c r="BL312" s="18" t="s">
        <v>148</v>
      </c>
      <c r="BM312" s="215" t="s">
        <v>360</v>
      </c>
    </row>
    <row r="313" spans="1:65" s="13" customFormat="1" ht="11.25">
      <c r="B313" s="217"/>
      <c r="C313" s="218"/>
      <c r="D313" s="219" t="s">
        <v>150</v>
      </c>
      <c r="E313" s="220" t="s">
        <v>1</v>
      </c>
      <c r="F313" s="221" t="s">
        <v>361</v>
      </c>
      <c r="G313" s="218"/>
      <c r="H313" s="220" t="s">
        <v>1</v>
      </c>
      <c r="I313" s="222"/>
      <c r="J313" s="218"/>
      <c r="K313" s="218"/>
      <c r="L313" s="223"/>
      <c r="M313" s="224"/>
      <c r="N313" s="225"/>
      <c r="O313" s="225"/>
      <c r="P313" s="225"/>
      <c r="Q313" s="225"/>
      <c r="R313" s="225"/>
      <c r="S313" s="225"/>
      <c r="T313" s="226"/>
      <c r="AT313" s="227" t="s">
        <v>150</v>
      </c>
      <c r="AU313" s="227" t="s">
        <v>89</v>
      </c>
      <c r="AV313" s="13" t="s">
        <v>87</v>
      </c>
      <c r="AW313" s="13" t="s">
        <v>34</v>
      </c>
      <c r="AX313" s="13" t="s">
        <v>79</v>
      </c>
      <c r="AY313" s="227" t="s">
        <v>141</v>
      </c>
    </row>
    <row r="314" spans="1:65" s="14" customFormat="1" ht="11.25">
      <c r="B314" s="228"/>
      <c r="C314" s="229"/>
      <c r="D314" s="219" t="s">
        <v>150</v>
      </c>
      <c r="E314" s="230" t="s">
        <v>1</v>
      </c>
      <c r="F314" s="231" t="s">
        <v>362</v>
      </c>
      <c r="G314" s="229"/>
      <c r="H314" s="232">
        <v>1470</v>
      </c>
      <c r="I314" s="233"/>
      <c r="J314" s="229"/>
      <c r="K314" s="229"/>
      <c r="L314" s="234"/>
      <c r="M314" s="235"/>
      <c r="N314" s="236"/>
      <c r="O314" s="236"/>
      <c r="P314" s="236"/>
      <c r="Q314" s="236"/>
      <c r="R314" s="236"/>
      <c r="S314" s="236"/>
      <c r="T314" s="237"/>
      <c r="AT314" s="238" t="s">
        <v>150</v>
      </c>
      <c r="AU314" s="238" t="s">
        <v>89</v>
      </c>
      <c r="AV314" s="14" t="s">
        <v>89</v>
      </c>
      <c r="AW314" s="14" t="s">
        <v>34</v>
      </c>
      <c r="AX314" s="14" t="s">
        <v>87</v>
      </c>
      <c r="AY314" s="238" t="s">
        <v>141</v>
      </c>
    </row>
    <row r="315" spans="1:65" s="2" customFormat="1" ht="16.5" customHeight="1">
      <c r="A315" s="35"/>
      <c r="B315" s="36"/>
      <c r="C315" s="204" t="s">
        <v>363</v>
      </c>
      <c r="D315" s="204" t="s">
        <v>143</v>
      </c>
      <c r="E315" s="205" t="s">
        <v>364</v>
      </c>
      <c r="F315" s="206" t="s">
        <v>365</v>
      </c>
      <c r="G315" s="207" t="s">
        <v>250</v>
      </c>
      <c r="H315" s="208">
        <v>2819</v>
      </c>
      <c r="I315" s="209"/>
      <c r="J315" s="210">
        <f>ROUND(I315*H315,2)</f>
        <v>0</v>
      </c>
      <c r="K315" s="206" t="s">
        <v>147</v>
      </c>
      <c r="L315" s="40"/>
      <c r="M315" s="211" t="s">
        <v>1</v>
      </c>
      <c r="N315" s="212" t="s">
        <v>44</v>
      </c>
      <c r="O315" s="72"/>
      <c r="P315" s="213">
        <f>O315*H315</f>
        <v>0</v>
      </c>
      <c r="Q315" s="213">
        <v>0</v>
      </c>
      <c r="R315" s="213">
        <f>Q315*H315</f>
        <v>0</v>
      </c>
      <c r="S315" s="213">
        <v>0</v>
      </c>
      <c r="T315" s="214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15" t="s">
        <v>148</v>
      </c>
      <c r="AT315" s="215" t="s">
        <v>143</v>
      </c>
      <c r="AU315" s="215" t="s">
        <v>89</v>
      </c>
      <c r="AY315" s="18" t="s">
        <v>141</v>
      </c>
      <c r="BE315" s="216">
        <f>IF(N315="základní",J315,0)</f>
        <v>0</v>
      </c>
      <c r="BF315" s="216">
        <f>IF(N315="snížená",J315,0)</f>
        <v>0</v>
      </c>
      <c r="BG315" s="216">
        <f>IF(N315="zákl. přenesená",J315,0)</f>
        <v>0</v>
      </c>
      <c r="BH315" s="216">
        <f>IF(N315="sníž. přenesená",J315,0)</f>
        <v>0</v>
      </c>
      <c r="BI315" s="216">
        <f>IF(N315="nulová",J315,0)</f>
        <v>0</v>
      </c>
      <c r="BJ315" s="18" t="s">
        <v>87</v>
      </c>
      <c r="BK315" s="216">
        <f>ROUND(I315*H315,2)</f>
        <v>0</v>
      </c>
      <c r="BL315" s="18" t="s">
        <v>148</v>
      </c>
      <c r="BM315" s="215" t="s">
        <v>366</v>
      </c>
    </row>
    <row r="316" spans="1:65" s="13" customFormat="1" ht="22.5">
      <c r="B316" s="217"/>
      <c r="C316" s="218"/>
      <c r="D316" s="219" t="s">
        <v>150</v>
      </c>
      <c r="E316" s="220" t="s">
        <v>1</v>
      </c>
      <c r="F316" s="221" t="s">
        <v>367</v>
      </c>
      <c r="G316" s="218"/>
      <c r="H316" s="220" t="s">
        <v>1</v>
      </c>
      <c r="I316" s="222"/>
      <c r="J316" s="218"/>
      <c r="K316" s="218"/>
      <c r="L316" s="223"/>
      <c r="M316" s="224"/>
      <c r="N316" s="225"/>
      <c r="O316" s="225"/>
      <c r="P316" s="225"/>
      <c r="Q316" s="225"/>
      <c r="R316" s="225"/>
      <c r="S316" s="225"/>
      <c r="T316" s="226"/>
      <c r="AT316" s="227" t="s">
        <v>150</v>
      </c>
      <c r="AU316" s="227" t="s">
        <v>89</v>
      </c>
      <c r="AV316" s="13" t="s">
        <v>87</v>
      </c>
      <c r="AW316" s="13" t="s">
        <v>34</v>
      </c>
      <c r="AX316" s="13" t="s">
        <v>79</v>
      </c>
      <c r="AY316" s="227" t="s">
        <v>141</v>
      </c>
    </row>
    <row r="317" spans="1:65" s="13" customFormat="1" ht="11.25">
      <c r="B317" s="217"/>
      <c r="C317" s="218"/>
      <c r="D317" s="219" t="s">
        <v>150</v>
      </c>
      <c r="E317" s="220" t="s">
        <v>1</v>
      </c>
      <c r="F317" s="221" t="s">
        <v>368</v>
      </c>
      <c r="G317" s="218"/>
      <c r="H317" s="220" t="s">
        <v>1</v>
      </c>
      <c r="I317" s="222"/>
      <c r="J317" s="218"/>
      <c r="K317" s="218"/>
      <c r="L317" s="223"/>
      <c r="M317" s="224"/>
      <c r="N317" s="225"/>
      <c r="O317" s="225"/>
      <c r="P317" s="225"/>
      <c r="Q317" s="225"/>
      <c r="R317" s="225"/>
      <c r="S317" s="225"/>
      <c r="T317" s="226"/>
      <c r="AT317" s="227" t="s">
        <v>150</v>
      </c>
      <c r="AU317" s="227" t="s">
        <v>89</v>
      </c>
      <c r="AV317" s="13" t="s">
        <v>87</v>
      </c>
      <c r="AW317" s="13" t="s">
        <v>34</v>
      </c>
      <c r="AX317" s="13" t="s">
        <v>79</v>
      </c>
      <c r="AY317" s="227" t="s">
        <v>141</v>
      </c>
    </row>
    <row r="318" spans="1:65" s="14" customFormat="1" ht="11.25">
      <c r="B318" s="228"/>
      <c r="C318" s="229"/>
      <c r="D318" s="219" t="s">
        <v>150</v>
      </c>
      <c r="E318" s="230" t="s">
        <v>1</v>
      </c>
      <c r="F318" s="231" t="s">
        <v>369</v>
      </c>
      <c r="G318" s="229"/>
      <c r="H318" s="232">
        <v>506</v>
      </c>
      <c r="I318" s="233"/>
      <c r="J318" s="229"/>
      <c r="K318" s="229"/>
      <c r="L318" s="234"/>
      <c r="M318" s="235"/>
      <c r="N318" s="236"/>
      <c r="O318" s="236"/>
      <c r="P318" s="236"/>
      <c r="Q318" s="236"/>
      <c r="R318" s="236"/>
      <c r="S318" s="236"/>
      <c r="T318" s="237"/>
      <c r="AT318" s="238" t="s">
        <v>150</v>
      </c>
      <c r="AU318" s="238" t="s">
        <v>89</v>
      </c>
      <c r="AV318" s="14" t="s">
        <v>89</v>
      </c>
      <c r="AW318" s="14" t="s">
        <v>34</v>
      </c>
      <c r="AX318" s="14" t="s">
        <v>79</v>
      </c>
      <c r="AY318" s="238" t="s">
        <v>141</v>
      </c>
    </row>
    <row r="319" spans="1:65" s="13" customFormat="1" ht="11.25">
      <c r="B319" s="217"/>
      <c r="C319" s="218"/>
      <c r="D319" s="219" t="s">
        <v>150</v>
      </c>
      <c r="E319" s="220" t="s">
        <v>1</v>
      </c>
      <c r="F319" s="221" t="s">
        <v>370</v>
      </c>
      <c r="G319" s="218"/>
      <c r="H319" s="220" t="s">
        <v>1</v>
      </c>
      <c r="I319" s="222"/>
      <c r="J319" s="218"/>
      <c r="K319" s="218"/>
      <c r="L319" s="223"/>
      <c r="M319" s="224"/>
      <c r="N319" s="225"/>
      <c r="O319" s="225"/>
      <c r="P319" s="225"/>
      <c r="Q319" s="225"/>
      <c r="R319" s="225"/>
      <c r="S319" s="225"/>
      <c r="T319" s="226"/>
      <c r="AT319" s="227" t="s">
        <v>150</v>
      </c>
      <c r="AU319" s="227" t="s">
        <v>89</v>
      </c>
      <c r="AV319" s="13" t="s">
        <v>87</v>
      </c>
      <c r="AW319" s="13" t="s">
        <v>34</v>
      </c>
      <c r="AX319" s="13" t="s">
        <v>79</v>
      </c>
      <c r="AY319" s="227" t="s">
        <v>141</v>
      </c>
    </row>
    <row r="320" spans="1:65" s="14" customFormat="1" ht="11.25">
      <c r="B320" s="228"/>
      <c r="C320" s="229"/>
      <c r="D320" s="219" t="s">
        <v>150</v>
      </c>
      <c r="E320" s="230" t="s">
        <v>1</v>
      </c>
      <c r="F320" s="231" t="s">
        <v>371</v>
      </c>
      <c r="G320" s="229"/>
      <c r="H320" s="232">
        <v>1134</v>
      </c>
      <c r="I320" s="233"/>
      <c r="J320" s="229"/>
      <c r="K320" s="229"/>
      <c r="L320" s="234"/>
      <c r="M320" s="235"/>
      <c r="N320" s="236"/>
      <c r="O320" s="236"/>
      <c r="P320" s="236"/>
      <c r="Q320" s="236"/>
      <c r="R320" s="236"/>
      <c r="S320" s="236"/>
      <c r="T320" s="237"/>
      <c r="AT320" s="238" t="s">
        <v>150</v>
      </c>
      <c r="AU320" s="238" t="s">
        <v>89</v>
      </c>
      <c r="AV320" s="14" t="s">
        <v>89</v>
      </c>
      <c r="AW320" s="14" t="s">
        <v>34</v>
      </c>
      <c r="AX320" s="14" t="s">
        <v>79</v>
      </c>
      <c r="AY320" s="238" t="s">
        <v>141</v>
      </c>
    </row>
    <row r="321" spans="1:65" s="13" customFormat="1" ht="11.25">
      <c r="B321" s="217"/>
      <c r="C321" s="218"/>
      <c r="D321" s="219" t="s">
        <v>150</v>
      </c>
      <c r="E321" s="220" t="s">
        <v>1</v>
      </c>
      <c r="F321" s="221" t="s">
        <v>372</v>
      </c>
      <c r="G321" s="218"/>
      <c r="H321" s="220" t="s">
        <v>1</v>
      </c>
      <c r="I321" s="222"/>
      <c r="J321" s="218"/>
      <c r="K321" s="218"/>
      <c r="L321" s="223"/>
      <c r="M321" s="224"/>
      <c r="N321" s="225"/>
      <c r="O321" s="225"/>
      <c r="P321" s="225"/>
      <c r="Q321" s="225"/>
      <c r="R321" s="225"/>
      <c r="S321" s="225"/>
      <c r="T321" s="226"/>
      <c r="AT321" s="227" t="s">
        <v>150</v>
      </c>
      <c r="AU321" s="227" t="s">
        <v>89</v>
      </c>
      <c r="AV321" s="13" t="s">
        <v>87</v>
      </c>
      <c r="AW321" s="13" t="s">
        <v>34</v>
      </c>
      <c r="AX321" s="13" t="s">
        <v>79</v>
      </c>
      <c r="AY321" s="227" t="s">
        <v>141</v>
      </c>
    </row>
    <row r="322" spans="1:65" s="14" customFormat="1" ht="11.25">
      <c r="B322" s="228"/>
      <c r="C322" s="229"/>
      <c r="D322" s="219" t="s">
        <v>150</v>
      </c>
      <c r="E322" s="230" t="s">
        <v>1</v>
      </c>
      <c r="F322" s="231" t="s">
        <v>373</v>
      </c>
      <c r="G322" s="229"/>
      <c r="H322" s="232">
        <v>1076</v>
      </c>
      <c r="I322" s="233"/>
      <c r="J322" s="229"/>
      <c r="K322" s="229"/>
      <c r="L322" s="234"/>
      <c r="M322" s="235"/>
      <c r="N322" s="236"/>
      <c r="O322" s="236"/>
      <c r="P322" s="236"/>
      <c r="Q322" s="236"/>
      <c r="R322" s="236"/>
      <c r="S322" s="236"/>
      <c r="T322" s="237"/>
      <c r="AT322" s="238" t="s">
        <v>150</v>
      </c>
      <c r="AU322" s="238" t="s">
        <v>89</v>
      </c>
      <c r="AV322" s="14" t="s">
        <v>89</v>
      </c>
      <c r="AW322" s="14" t="s">
        <v>34</v>
      </c>
      <c r="AX322" s="14" t="s">
        <v>79</v>
      </c>
      <c r="AY322" s="238" t="s">
        <v>141</v>
      </c>
    </row>
    <row r="323" spans="1:65" s="13" customFormat="1" ht="11.25">
      <c r="B323" s="217"/>
      <c r="C323" s="218"/>
      <c r="D323" s="219" t="s">
        <v>150</v>
      </c>
      <c r="E323" s="220" t="s">
        <v>1</v>
      </c>
      <c r="F323" s="221" t="s">
        <v>374</v>
      </c>
      <c r="G323" s="218"/>
      <c r="H323" s="220" t="s">
        <v>1</v>
      </c>
      <c r="I323" s="222"/>
      <c r="J323" s="218"/>
      <c r="K323" s="218"/>
      <c r="L323" s="223"/>
      <c r="M323" s="224"/>
      <c r="N323" s="225"/>
      <c r="O323" s="225"/>
      <c r="P323" s="225"/>
      <c r="Q323" s="225"/>
      <c r="R323" s="225"/>
      <c r="S323" s="225"/>
      <c r="T323" s="226"/>
      <c r="AT323" s="227" t="s">
        <v>150</v>
      </c>
      <c r="AU323" s="227" t="s">
        <v>89</v>
      </c>
      <c r="AV323" s="13" t="s">
        <v>87</v>
      </c>
      <c r="AW323" s="13" t="s">
        <v>34</v>
      </c>
      <c r="AX323" s="13" t="s">
        <v>79</v>
      </c>
      <c r="AY323" s="227" t="s">
        <v>141</v>
      </c>
    </row>
    <row r="324" spans="1:65" s="14" customFormat="1" ht="11.25">
      <c r="B324" s="228"/>
      <c r="C324" s="229"/>
      <c r="D324" s="219" t="s">
        <v>150</v>
      </c>
      <c r="E324" s="230" t="s">
        <v>1</v>
      </c>
      <c r="F324" s="231" t="s">
        <v>375</v>
      </c>
      <c r="G324" s="229"/>
      <c r="H324" s="232">
        <v>103</v>
      </c>
      <c r="I324" s="233"/>
      <c r="J324" s="229"/>
      <c r="K324" s="229"/>
      <c r="L324" s="234"/>
      <c r="M324" s="235"/>
      <c r="N324" s="236"/>
      <c r="O324" s="236"/>
      <c r="P324" s="236"/>
      <c r="Q324" s="236"/>
      <c r="R324" s="236"/>
      <c r="S324" s="236"/>
      <c r="T324" s="237"/>
      <c r="AT324" s="238" t="s">
        <v>150</v>
      </c>
      <c r="AU324" s="238" t="s">
        <v>89</v>
      </c>
      <c r="AV324" s="14" t="s">
        <v>89</v>
      </c>
      <c r="AW324" s="14" t="s">
        <v>34</v>
      </c>
      <c r="AX324" s="14" t="s">
        <v>79</v>
      </c>
      <c r="AY324" s="238" t="s">
        <v>141</v>
      </c>
    </row>
    <row r="325" spans="1:65" s="15" customFormat="1" ht="11.25">
      <c r="B325" s="239"/>
      <c r="C325" s="240"/>
      <c r="D325" s="219" t="s">
        <v>150</v>
      </c>
      <c r="E325" s="241" t="s">
        <v>1</v>
      </c>
      <c r="F325" s="242" t="s">
        <v>221</v>
      </c>
      <c r="G325" s="240"/>
      <c r="H325" s="243">
        <v>2819</v>
      </c>
      <c r="I325" s="244"/>
      <c r="J325" s="240"/>
      <c r="K325" s="240"/>
      <c r="L325" s="245"/>
      <c r="M325" s="246"/>
      <c r="N325" s="247"/>
      <c r="O325" s="247"/>
      <c r="P325" s="247"/>
      <c r="Q325" s="247"/>
      <c r="R325" s="247"/>
      <c r="S325" s="247"/>
      <c r="T325" s="248"/>
      <c r="AT325" s="249" t="s">
        <v>150</v>
      </c>
      <c r="AU325" s="249" t="s">
        <v>89</v>
      </c>
      <c r="AV325" s="15" t="s">
        <v>148</v>
      </c>
      <c r="AW325" s="15" t="s">
        <v>34</v>
      </c>
      <c r="AX325" s="15" t="s">
        <v>87</v>
      </c>
      <c r="AY325" s="249" t="s">
        <v>141</v>
      </c>
    </row>
    <row r="326" spans="1:65" s="2" customFormat="1" ht="24" customHeight="1">
      <c r="A326" s="35"/>
      <c r="B326" s="36"/>
      <c r="C326" s="204" t="s">
        <v>376</v>
      </c>
      <c r="D326" s="204" t="s">
        <v>143</v>
      </c>
      <c r="E326" s="205" t="s">
        <v>377</v>
      </c>
      <c r="F326" s="206" t="s">
        <v>378</v>
      </c>
      <c r="G326" s="207" t="s">
        <v>250</v>
      </c>
      <c r="H326" s="208">
        <v>1470</v>
      </c>
      <c r="I326" s="209"/>
      <c r="J326" s="210">
        <f>ROUND(I326*H326,2)</f>
        <v>0</v>
      </c>
      <c r="K326" s="206" t="s">
        <v>147</v>
      </c>
      <c r="L326" s="40"/>
      <c r="M326" s="211" t="s">
        <v>1</v>
      </c>
      <c r="N326" s="212" t="s">
        <v>44</v>
      </c>
      <c r="O326" s="72"/>
      <c r="P326" s="213">
        <f>O326*H326</f>
        <v>0</v>
      </c>
      <c r="Q326" s="213">
        <v>0</v>
      </c>
      <c r="R326" s="213">
        <f>Q326*H326</f>
        <v>0</v>
      </c>
      <c r="S326" s="213">
        <v>0</v>
      </c>
      <c r="T326" s="214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15" t="s">
        <v>148</v>
      </c>
      <c r="AT326" s="215" t="s">
        <v>143</v>
      </c>
      <c r="AU326" s="215" t="s">
        <v>89</v>
      </c>
      <c r="AY326" s="18" t="s">
        <v>141</v>
      </c>
      <c r="BE326" s="216">
        <f>IF(N326="základní",J326,0)</f>
        <v>0</v>
      </c>
      <c r="BF326" s="216">
        <f>IF(N326="snížená",J326,0)</f>
        <v>0</v>
      </c>
      <c r="BG326" s="216">
        <f>IF(N326="zákl. přenesená",J326,0)</f>
        <v>0</v>
      </c>
      <c r="BH326" s="216">
        <f>IF(N326="sníž. přenesená",J326,0)</f>
        <v>0</v>
      </c>
      <c r="BI326" s="216">
        <f>IF(N326="nulová",J326,0)</f>
        <v>0</v>
      </c>
      <c r="BJ326" s="18" t="s">
        <v>87</v>
      </c>
      <c r="BK326" s="216">
        <f>ROUND(I326*H326,2)</f>
        <v>0</v>
      </c>
      <c r="BL326" s="18" t="s">
        <v>148</v>
      </c>
      <c r="BM326" s="215" t="s">
        <v>379</v>
      </c>
    </row>
    <row r="327" spans="1:65" s="13" customFormat="1" ht="11.25">
      <c r="B327" s="217"/>
      <c r="C327" s="218"/>
      <c r="D327" s="219" t="s">
        <v>150</v>
      </c>
      <c r="E327" s="220" t="s">
        <v>1</v>
      </c>
      <c r="F327" s="221" t="s">
        <v>380</v>
      </c>
      <c r="G327" s="218"/>
      <c r="H327" s="220" t="s">
        <v>1</v>
      </c>
      <c r="I327" s="222"/>
      <c r="J327" s="218"/>
      <c r="K327" s="218"/>
      <c r="L327" s="223"/>
      <c r="M327" s="224"/>
      <c r="N327" s="225"/>
      <c r="O327" s="225"/>
      <c r="P327" s="225"/>
      <c r="Q327" s="225"/>
      <c r="R327" s="225"/>
      <c r="S327" s="225"/>
      <c r="T327" s="226"/>
      <c r="AT327" s="227" t="s">
        <v>150</v>
      </c>
      <c r="AU327" s="227" t="s">
        <v>89</v>
      </c>
      <c r="AV327" s="13" t="s">
        <v>87</v>
      </c>
      <c r="AW327" s="13" t="s">
        <v>34</v>
      </c>
      <c r="AX327" s="13" t="s">
        <v>79</v>
      </c>
      <c r="AY327" s="227" t="s">
        <v>141</v>
      </c>
    </row>
    <row r="328" spans="1:65" s="14" customFormat="1" ht="11.25">
      <c r="B328" s="228"/>
      <c r="C328" s="229"/>
      <c r="D328" s="219" t="s">
        <v>150</v>
      </c>
      <c r="E328" s="230" t="s">
        <v>1</v>
      </c>
      <c r="F328" s="231" t="s">
        <v>362</v>
      </c>
      <c r="G328" s="229"/>
      <c r="H328" s="232">
        <v>1470</v>
      </c>
      <c r="I328" s="233"/>
      <c r="J328" s="229"/>
      <c r="K328" s="229"/>
      <c r="L328" s="234"/>
      <c r="M328" s="235"/>
      <c r="N328" s="236"/>
      <c r="O328" s="236"/>
      <c r="P328" s="236"/>
      <c r="Q328" s="236"/>
      <c r="R328" s="236"/>
      <c r="S328" s="236"/>
      <c r="T328" s="237"/>
      <c r="AT328" s="238" t="s">
        <v>150</v>
      </c>
      <c r="AU328" s="238" t="s">
        <v>89</v>
      </c>
      <c r="AV328" s="14" t="s">
        <v>89</v>
      </c>
      <c r="AW328" s="14" t="s">
        <v>34</v>
      </c>
      <c r="AX328" s="14" t="s">
        <v>87</v>
      </c>
      <c r="AY328" s="238" t="s">
        <v>141</v>
      </c>
    </row>
    <row r="329" spans="1:65" s="2" customFormat="1" ht="24" customHeight="1">
      <c r="A329" s="35"/>
      <c r="B329" s="36"/>
      <c r="C329" s="204" t="s">
        <v>381</v>
      </c>
      <c r="D329" s="204" t="s">
        <v>143</v>
      </c>
      <c r="E329" s="205" t="s">
        <v>382</v>
      </c>
      <c r="F329" s="206" t="s">
        <v>383</v>
      </c>
      <c r="G329" s="207" t="s">
        <v>250</v>
      </c>
      <c r="H329" s="208">
        <v>1470</v>
      </c>
      <c r="I329" s="209"/>
      <c r="J329" s="210">
        <f>ROUND(I329*H329,2)</f>
        <v>0</v>
      </c>
      <c r="K329" s="206" t="s">
        <v>147</v>
      </c>
      <c r="L329" s="40"/>
      <c r="M329" s="211" t="s">
        <v>1</v>
      </c>
      <c r="N329" s="212" t="s">
        <v>44</v>
      </c>
      <c r="O329" s="72"/>
      <c r="P329" s="213">
        <f>O329*H329</f>
        <v>0</v>
      </c>
      <c r="Q329" s="213">
        <v>0</v>
      </c>
      <c r="R329" s="213">
        <f>Q329*H329</f>
        <v>0</v>
      </c>
      <c r="S329" s="213">
        <v>0</v>
      </c>
      <c r="T329" s="214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15" t="s">
        <v>148</v>
      </c>
      <c r="AT329" s="215" t="s">
        <v>143</v>
      </c>
      <c r="AU329" s="215" t="s">
        <v>89</v>
      </c>
      <c r="AY329" s="18" t="s">
        <v>141</v>
      </c>
      <c r="BE329" s="216">
        <f>IF(N329="základní",J329,0)</f>
        <v>0</v>
      </c>
      <c r="BF329" s="216">
        <f>IF(N329="snížená",J329,0)</f>
        <v>0</v>
      </c>
      <c r="BG329" s="216">
        <f>IF(N329="zákl. přenesená",J329,0)</f>
        <v>0</v>
      </c>
      <c r="BH329" s="216">
        <f>IF(N329="sníž. přenesená",J329,0)</f>
        <v>0</v>
      </c>
      <c r="BI329" s="216">
        <f>IF(N329="nulová",J329,0)</f>
        <v>0</v>
      </c>
      <c r="BJ329" s="18" t="s">
        <v>87</v>
      </c>
      <c r="BK329" s="216">
        <f>ROUND(I329*H329,2)</f>
        <v>0</v>
      </c>
      <c r="BL329" s="18" t="s">
        <v>148</v>
      </c>
      <c r="BM329" s="215" t="s">
        <v>384</v>
      </c>
    </row>
    <row r="330" spans="1:65" s="13" customFormat="1" ht="11.25">
      <c r="B330" s="217"/>
      <c r="C330" s="218"/>
      <c r="D330" s="219" t="s">
        <v>150</v>
      </c>
      <c r="E330" s="220" t="s">
        <v>1</v>
      </c>
      <c r="F330" s="221" t="s">
        <v>385</v>
      </c>
      <c r="G330" s="218"/>
      <c r="H330" s="220" t="s">
        <v>1</v>
      </c>
      <c r="I330" s="222"/>
      <c r="J330" s="218"/>
      <c r="K330" s="218"/>
      <c r="L330" s="223"/>
      <c r="M330" s="224"/>
      <c r="N330" s="225"/>
      <c r="O330" s="225"/>
      <c r="P330" s="225"/>
      <c r="Q330" s="225"/>
      <c r="R330" s="225"/>
      <c r="S330" s="225"/>
      <c r="T330" s="226"/>
      <c r="AT330" s="227" t="s">
        <v>150</v>
      </c>
      <c r="AU330" s="227" t="s">
        <v>89</v>
      </c>
      <c r="AV330" s="13" t="s">
        <v>87</v>
      </c>
      <c r="AW330" s="13" t="s">
        <v>34</v>
      </c>
      <c r="AX330" s="13" t="s">
        <v>79</v>
      </c>
      <c r="AY330" s="227" t="s">
        <v>141</v>
      </c>
    </row>
    <row r="331" spans="1:65" s="14" customFormat="1" ht="11.25">
      <c r="B331" s="228"/>
      <c r="C331" s="229"/>
      <c r="D331" s="219" t="s">
        <v>150</v>
      </c>
      <c r="E331" s="230" t="s">
        <v>1</v>
      </c>
      <c r="F331" s="231" t="s">
        <v>362</v>
      </c>
      <c r="G331" s="229"/>
      <c r="H331" s="232">
        <v>1470</v>
      </c>
      <c r="I331" s="233"/>
      <c r="J331" s="229"/>
      <c r="K331" s="229"/>
      <c r="L331" s="234"/>
      <c r="M331" s="235"/>
      <c r="N331" s="236"/>
      <c r="O331" s="236"/>
      <c r="P331" s="236"/>
      <c r="Q331" s="236"/>
      <c r="R331" s="236"/>
      <c r="S331" s="236"/>
      <c r="T331" s="237"/>
      <c r="AT331" s="238" t="s">
        <v>150</v>
      </c>
      <c r="AU331" s="238" t="s">
        <v>89</v>
      </c>
      <c r="AV331" s="14" t="s">
        <v>89</v>
      </c>
      <c r="AW331" s="14" t="s">
        <v>34</v>
      </c>
      <c r="AX331" s="14" t="s">
        <v>87</v>
      </c>
      <c r="AY331" s="238" t="s">
        <v>141</v>
      </c>
    </row>
    <row r="332" spans="1:65" s="2" customFormat="1" ht="16.5" customHeight="1">
      <c r="A332" s="35"/>
      <c r="B332" s="36"/>
      <c r="C332" s="261" t="s">
        <v>386</v>
      </c>
      <c r="D332" s="261" t="s">
        <v>278</v>
      </c>
      <c r="E332" s="262" t="s">
        <v>387</v>
      </c>
      <c r="F332" s="263" t="s">
        <v>388</v>
      </c>
      <c r="G332" s="264" t="s">
        <v>389</v>
      </c>
      <c r="H332" s="265">
        <v>23</v>
      </c>
      <c r="I332" s="266"/>
      <c r="J332" s="267">
        <f>ROUND(I332*H332,2)</f>
        <v>0</v>
      </c>
      <c r="K332" s="263" t="s">
        <v>147</v>
      </c>
      <c r="L332" s="268"/>
      <c r="M332" s="269" t="s">
        <v>1</v>
      </c>
      <c r="N332" s="270" t="s">
        <v>44</v>
      </c>
      <c r="O332" s="72"/>
      <c r="P332" s="213">
        <f>O332*H332</f>
        <v>0</v>
      </c>
      <c r="Q332" s="213">
        <v>1E-3</v>
      </c>
      <c r="R332" s="213">
        <f>Q332*H332</f>
        <v>2.3E-2</v>
      </c>
      <c r="S332" s="213">
        <v>0</v>
      </c>
      <c r="T332" s="214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15" t="s">
        <v>186</v>
      </c>
      <c r="AT332" s="215" t="s">
        <v>278</v>
      </c>
      <c r="AU332" s="215" t="s">
        <v>89</v>
      </c>
      <c r="AY332" s="18" t="s">
        <v>141</v>
      </c>
      <c r="BE332" s="216">
        <f>IF(N332="základní",J332,0)</f>
        <v>0</v>
      </c>
      <c r="BF332" s="216">
        <f>IF(N332="snížená",J332,0)</f>
        <v>0</v>
      </c>
      <c r="BG332" s="216">
        <f>IF(N332="zákl. přenesená",J332,0)</f>
        <v>0</v>
      </c>
      <c r="BH332" s="216">
        <f>IF(N332="sníž. přenesená",J332,0)</f>
        <v>0</v>
      </c>
      <c r="BI332" s="216">
        <f>IF(N332="nulová",J332,0)</f>
        <v>0</v>
      </c>
      <c r="BJ332" s="18" t="s">
        <v>87</v>
      </c>
      <c r="BK332" s="216">
        <f>ROUND(I332*H332,2)</f>
        <v>0</v>
      </c>
      <c r="BL332" s="18" t="s">
        <v>148</v>
      </c>
      <c r="BM332" s="215" t="s">
        <v>390</v>
      </c>
    </row>
    <row r="333" spans="1:65" s="13" customFormat="1" ht="11.25">
      <c r="B333" s="217"/>
      <c r="C333" s="218"/>
      <c r="D333" s="219" t="s">
        <v>150</v>
      </c>
      <c r="E333" s="220" t="s">
        <v>1</v>
      </c>
      <c r="F333" s="221" t="s">
        <v>391</v>
      </c>
      <c r="G333" s="218"/>
      <c r="H333" s="220" t="s">
        <v>1</v>
      </c>
      <c r="I333" s="222"/>
      <c r="J333" s="218"/>
      <c r="K333" s="218"/>
      <c r="L333" s="223"/>
      <c r="M333" s="224"/>
      <c r="N333" s="225"/>
      <c r="O333" s="225"/>
      <c r="P333" s="225"/>
      <c r="Q333" s="225"/>
      <c r="R333" s="225"/>
      <c r="S333" s="225"/>
      <c r="T333" s="226"/>
      <c r="AT333" s="227" t="s">
        <v>150</v>
      </c>
      <c r="AU333" s="227" t="s">
        <v>89</v>
      </c>
      <c r="AV333" s="13" t="s">
        <v>87</v>
      </c>
      <c r="AW333" s="13" t="s">
        <v>34</v>
      </c>
      <c r="AX333" s="13" t="s">
        <v>79</v>
      </c>
      <c r="AY333" s="227" t="s">
        <v>141</v>
      </c>
    </row>
    <row r="334" spans="1:65" s="13" customFormat="1" ht="11.25">
      <c r="B334" s="217"/>
      <c r="C334" s="218"/>
      <c r="D334" s="219" t="s">
        <v>150</v>
      </c>
      <c r="E334" s="220" t="s">
        <v>1</v>
      </c>
      <c r="F334" s="221" t="s">
        <v>392</v>
      </c>
      <c r="G334" s="218"/>
      <c r="H334" s="220" t="s">
        <v>1</v>
      </c>
      <c r="I334" s="222"/>
      <c r="J334" s="218"/>
      <c r="K334" s="218"/>
      <c r="L334" s="223"/>
      <c r="M334" s="224"/>
      <c r="N334" s="225"/>
      <c r="O334" s="225"/>
      <c r="P334" s="225"/>
      <c r="Q334" s="225"/>
      <c r="R334" s="225"/>
      <c r="S334" s="225"/>
      <c r="T334" s="226"/>
      <c r="AT334" s="227" t="s">
        <v>150</v>
      </c>
      <c r="AU334" s="227" t="s">
        <v>89</v>
      </c>
      <c r="AV334" s="13" t="s">
        <v>87</v>
      </c>
      <c r="AW334" s="13" t="s">
        <v>34</v>
      </c>
      <c r="AX334" s="13" t="s">
        <v>79</v>
      </c>
      <c r="AY334" s="227" t="s">
        <v>141</v>
      </c>
    </row>
    <row r="335" spans="1:65" s="14" customFormat="1" ht="11.25">
      <c r="B335" s="228"/>
      <c r="C335" s="229"/>
      <c r="D335" s="219" t="s">
        <v>150</v>
      </c>
      <c r="E335" s="230" t="s">
        <v>1</v>
      </c>
      <c r="F335" s="231" t="s">
        <v>393</v>
      </c>
      <c r="G335" s="229"/>
      <c r="H335" s="232">
        <v>23</v>
      </c>
      <c r="I335" s="233"/>
      <c r="J335" s="229"/>
      <c r="K335" s="229"/>
      <c r="L335" s="234"/>
      <c r="M335" s="235"/>
      <c r="N335" s="236"/>
      <c r="O335" s="236"/>
      <c r="P335" s="236"/>
      <c r="Q335" s="236"/>
      <c r="R335" s="236"/>
      <c r="S335" s="236"/>
      <c r="T335" s="237"/>
      <c r="AT335" s="238" t="s">
        <v>150</v>
      </c>
      <c r="AU335" s="238" t="s">
        <v>89</v>
      </c>
      <c r="AV335" s="14" t="s">
        <v>89</v>
      </c>
      <c r="AW335" s="14" t="s">
        <v>34</v>
      </c>
      <c r="AX335" s="14" t="s">
        <v>87</v>
      </c>
      <c r="AY335" s="238" t="s">
        <v>141</v>
      </c>
    </row>
    <row r="336" spans="1:65" s="2" customFormat="1" ht="24" customHeight="1">
      <c r="A336" s="35"/>
      <c r="B336" s="36"/>
      <c r="C336" s="204" t="s">
        <v>394</v>
      </c>
      <c r="D336" s="204" t="s">
        <v>143</v>
      </c>
      <c r="E336" s="205" t="s">
        <v>395</v>
      </c>
      <c r="F336" s="206" t="s">
        <v>396</v>
      </c>
      <c r="G336" s="207" t="s">
        <v>250</v>
      </c>
      <c r="H336" s="208">
        <v>1470</v>
      </c>
      <c r="I336" s="209"/>
      <c r="J336" s="210">
        <f>ROUND(I336*H336,2)</f>
        <v>0</v>
      </c>
      <c r="K336" s="206" t="s">
        <v>147</v>
      </c>
      <c r="L336" s="40"/>
      <c r="M336" s="211" t="s">
        <v>1</v>
      </c>
      <c r="N336" s="212" t="s">
        <v>44</v>
      </c>
      <c r="O336" s="72"/>
      <c r="P336" s="213">
        <f>O336*H336</f>
        <v>0</v>
      </c>
      <c r="Q336" s="213">
        <v>0</v>
      </c>
      <c r="R336" s="213">
        <f>Q336*H336</f>
        <v>0</v>
      </c>
      <c r="S336" s="213">
        <v>0</v>
      </c>
      <c r="T336" s="214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15" t="s">
        <v>148</v>
      </c>
      <c r="AT336" s="215" t="s">
        <v>143</v>
      </c>
      <c r="AU336" s="215" t="s">
        <v>89</v>
      </c>
      <c r="AY336" s="18" t="s">
        <v>141</v>
      </c>
      <c r="BE336" s="216">
        <f>IF(N336="základní",J336,0)</f>
        <v>0</v>
      </c>
      <c r="BF336" s="216">
        <f>IF(N336="snížená",J336,0)</f>
        <v>0</v>
      </c>
      <c r="BG336" s="216">
        <f>IF(N336="zákl. přenesená",J336,0)</f>
        <v>0</v>
      </c>
      <c r="BH336" s="216">
        <f>IF(N336="sníž. přenesená",J336,0)</f>
        <v>0</v>
      </c>
      <c r="BI336" s="216">
        <f>IF(N336="nulová",J336,0)</f>
        <v>0</v>
      </c>
      <c r="BJ336" s="18" t="s">
        <v>87</v>
      </c>
      <c r="BK336" s="216">
        <f>ROUND(I336*H336,2)</f>
        <v>0</v>
      </c>
      <c r="BL336" s="18" t="s">
        <v>148</v>
      </c>
      <c r="BM336" s="215" t="s">
        <v>397</v>
      </c>
    </row>
    <row r="337" spans="1:65" s="2" customFormat="1" ht="16.5" customHeight="1">
      <c r="A337" s="35"/>
      <c r="B337" s="36"/>
      <c r="C337" s="204" t="s">
        <v>398</v>
      </c>
      <c r="D337" s="204" t="s">
        <v>143</v>
      </c>
      <c r="E337" s="205" t="s">
        <v>399</v>
      </c>
      <c r="F337" s="206" t="s">
        <v>400</v>
      </c>
      <c r="G337" s="207" t="s">
        <v>146</v>
      </c>
      <c r="H337" s="208">
        <v>14.7</v>
      </c>
      <c r="I337" s="209"/>
      <c r="J337" s="210">
        <f>ROUND(I337*H337,2)</f>
        <v>0</v>
      </c>
      <c r="K337" s="206" t="s">
        <v>147</v>
      </c>
      <c r="L337" s="40"/>
      <c r="M337" s="211" t="s">
        <v>1</v>
      </c>
      <c r="N337" s="212" t="s">
        <v>44</v>
      </c>
      <c r="O337" s="72"/>
      <c r="P337" s="213">
        <f>O337*H337</f>
        <v>0</v>
      </c>
      <c r="Q337" s="213">
        <v>0</v>
      </c>
      <c r="R337" s="213">
        <f>Q337*H337</f>
        <v>0</v>
      </c>
      <c r="S337" s="213">
        <v>0</v>
      </c>
      <c r="T337" s="214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15" t="s">
        <v>148</v>
      </c>
      <c r="AT337" s="215" t="s">
        <v>143</v>
      </c>
      <c r="AU337" s="215" t="s">
        <v>89</v>
      </c>
      <c r="AY337" s="18" t="s">
        <v>141</v>
      </c>
      <c r="BE337" s="216">
        <f>IF(N337="základní",J337,0)</f>
        <v>0</v>
      </c>
      <c r="BF337" s="216">
        <f>IF(N337="snížená",J337,0)</f>
        <v>0</v>
      </c>
      <c r="BG337" s="216">
        <f>IF(N337="zákl. přenesená",J337,0)</f>
        <v>0</v>
      </c>
      <c r="BH337" s="216">
        <f>IF(N337="sníž. přenesená",J337,0)</f>
        <v>0</v>
      </c>
      <c r="BI337" s="216">
        <f>IF(N337="nulová",J337,0)</f>
        <v>0</v>
      </c>
      <c r="BJ337" s="18" t="s">
        <v>87</v>
      </c>
      <c r="BK337" s="216">
        <f>ROUND(I337*H337,2)</f>
        <v>0</v>
      </c>
      <c r="BL337" s="18" t="s">
        <v>148</v>
      </c>
      <c r="BM337" s="215" t="s">
        <v>401</v>
      </c>
    </row>
    <row r="338" spans="1:65" s="13" customFormat="1" ht="11.25">
      <c r="B338" s="217"/>
      <c r="C338" s="218"/>
      <c r="D338" s="219" t="s">
        <v>150</v>
      </c>
      <c r="E338" s="220" t="s">
        <v>1</v>
      </c>
      <c r="F338" s="221" t="s">
        <v>402</v>
      </c>
      <c r="G338" s="218"/>
      <c r="H338" s="220" t="s">
        <v>1</v>
      </c>
      <c r="I338" s="222"/>
      <c r="J338" s="218"/>
      <c r="K338" s="218"/>
      <c r="L338" s="223"/>
      <c r="M338" s="224"/>
      <c r="N338" s="225"/>
      <c r="O338" s="225"/>
      <c r="P338" s="225"/>
      <c r="Q338" s="225"/>
      <c r="R338" s="225"/>
      <c r="S338" s="225"/>
      <c r="T338" s="226"/>
      <c r="AT338" s="227" t="s">
        <v>150</v>
      </c>
      <c r="AU338" s="227" t="s">
        <v>89</v>
      </c>
      <c r="AV338" s="13" t="s">
        <v>87</v>
      </c>
      <c r="AW338" s="13" t="s">
        <v>34</v>
      </c>
      <c r="AX338" s="13" t="s">
        <v>79</v>
      </c>
      <c r="AY338" s="227" t="s">
        <v>141</v>
      </c>
    </row>
    <row r="339" spans="1:65" s="14" customFormat="1" ht="11.25">
      <c r="B339" s="228"/>
      <c r="C339" s="229"/>
      <c r="D339" s="219" t="s">
        <v>150</v>
      </c>
      <c r="E339" s="230" t="s">
        <v>1</v>
      </c>
      <c r="F339" s="231" t="s">
        <v>403</v>
      </c>
      <c r="G339" s="229"/>
      <c r="H339" s="232">
        <v>14.7</v>
      </c>
      <c r="I339" s="233"/>
      <c r="J339" s="229"/>
      <c r="K339" s="229"/>
      <c r="L339" s="234"/>
      <c r="M339" s="235"/>
      <c r="N339" s="236"/>
      <c r="O339" s="236"/>
      <c r="P339" s="236"/>
      <c r="Q339" s="236"/>
      <c r="R339" s="236"/>
      <c r="S339" s="236"/>
      <c r="T339" s="237"/>
      <c r="AT339" s="238" t="s">
        <v>150</v>
      </c>
      <c r="AU339" s="238" t="s">
        <v>89</v>
      </c>
      <c r="AV339" s="14" t="s">
        <v>89</v>
      </c>
      <c r="AW339" s="14" t="s">
        <v>34</v>
      </c>
      <c r="AX339" s="14" t="s">
        <v>87</v>
      </c>
      <c r="AY339" s="238" t="s">
        <v>141</v>
      </c>
    </row>
    <row r="340" spans="1:65" s="2" customFormat="1" ht="16.5" customHeight="1">
      <c r="A340" s="35"/>
      <c r="B340" s="36"/>
      <c r="C340" s="204" t="s">
        <v>404</v>
      </c>
      <c r="D340" s="204" t="s">
        <v>143</v>
      </c>
      <c r="E340" s="205" t="s">
        <v>405</v>
      </c>
      <c r="F340" s="206" t="s">
        <v>406</v>
      </c>
      <c r="G340" s="207" t="s">
        <v>146</v>
      </c>
      <c r="H340" s="208">
        <v>14.7</v>
      </c>
      <c r="I340" s="209"/>
      <c r="J340" s="210">
        <f>ROUND(I340*H340,2)</f>
        <v>0</v>
      </c>
      <c r="K340" s="206" t="s">
        <v>147</v>
      </c>
      <c r="L340" s="40"/>
      <c r="M340" s="211" t="s">
        <v>1</v>
      </c>
      <c r="N340" s="212" t="s">
        <v>44</v>
      </c>
      <c r="O340" s="72"/>
      <c r="P340" s="213">
        <f>O340*H340</f>
        <v>0</v>
      </c>
      <c r="Q340" s="213">
        <v>0</v>
      </c>
      <c r="R340" s="213">
        <f>Q340*H340</f>
        <v>0</v>
      </c>
      <c r="S340" s="213">
        <v>0</v>
      </c>
      <c r="T340" s="214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15" t="s">
        <v>148</v>
      </c>
      <c r="AT340" s="215" t="s">
        <v>143</v>
      </c>
      <c r="AU340" s="215" t="s">
        <v>89</v>
      </c>
      <c r="AY340" s="18" t="s">
        <v>141</v>
      </c>
      <c r="BE340" s="216">
        <f>IF(N340="základní",J340,0)</f>
        <v>0</v>
      </c>
      <c r="BF340" s="216">
        <f>IF(N340="snížená",J340,0)</f>
        <v>0</v>
      </c>
      <c r="BG340" s="216">
        <f>IF(N340="zákl. přenesená",J340,0)</f>
        <v>0</v>
      </c>
      <c r="BH340" s="216">
        <f>IF(N340="sníž. přenesená",J340,0)</f>
        <v>0</v>
      </c>
      <c r="BI340" s="216">
        <f>IF(N340="nulová",J340,0)</f>
        <v>0</v>
      </c>
      <c r="BJ340" s="18" t="s">
        <v>87</v>
      </c>
      <c r="BK340" s="216">
        <f>ROUND(I340*H340,2)</f>
        <v>0</v>
      </c>
      <c r="BL340" s="18" t="s">
        <v>148</v>
      </c>
      <c r="BM340" s="215" t="s">
        <v>407</v>
      </c>
    </row>
    <row r="341" spans="1:65" s="2" customFormat="1" ht="24" customHeight="1">
      <c r="A341" s="35"/>
      <c r="B341" s="36"/>
      <c r="C341" s="204" t="s">
        <v>408</v>
      </c>
      <c r="D341" s="204" t="s">
        <v>143</v>
      </c>
      <c r="E341" s="205" t="s">
        <v>409</v>
      </c>
      <c r="F341" s="206" t="s">
        <v>410</v>
      </c>
      <c r="G341" s="207" t="s">
        <v>411</v>
      </c>
      <c r="H341" s="208">
        <v>5</v>
      </c>
      <c r="I341" s="209"/>
      <c r="J341" s="210">
        <f>ROUND(I341*H341,2)</f>
        <v>0</v>
      </c>
      <c r="K341" s="206" t="s">
        <v>147</v>
      </c>
      <c r="L341" s="40"/>
      <c r="M341" s="211" t="s">
        <v>1</v>
      </c>
      <c r="N341" s="212" t="s">
        <v>44</v>
      </c>
      <c r="O341" s="72"/>
      <c r="P341" s="213">
        <f>O341*H341</f>
        <v>0</v>
      </c>
      <c r="Q341" s="213">
        <v>3.8429999999999999E-2</v>
      </c>
      <c r="R341" s="213">
        <f>Q341*H341</f>
        <v>0.19214999999999999</v>
      </c>
      <c r="S341" s="213">
        <v>0</v>
      </c>
      <c r="T341" s="214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15" t="s">
        <v>148</v>
      </c>
      <c r="AT341" s="215" t="s">
        <v>143</v>
      </c>
      <c r="AU341" s="215" t="s">
        <v>89</v>
      </c>
      <c r="AY341" s="18" t="s">
        <v>141</v>
      </c>
      <c r="BE341" s="216">
        <f>IF(N341="základní",J341,0)</f>
        <v>0</v>
      </c>
      <c r="BF341" s="216">
        <f>IF(N341="snížená",J341,0)</f>
        <v>0</v>
      </c>
      <c r="BG341" s="216">
        <f>IF(N341="zákl. přenesená",J341,0)</f>
        <v>0</v>
      </c>
      <c r="BH341" s="216">
        <f>IF(N341="sníž. přenesená",J341,0)</f>
        <v>0</v>
      </c>
      <c r="BI341" s="216">
        <f>IF(N341="nulová",J341,0)</f>
        <v>0</v>
      </c>
      <c r="BJ341" s="18" t="s">
        <v>87</v>
      </c>
      <c r="BK341" s="216">
        <f>ROUND(I341*H341,2)</f>
        <v>0</v>
      </c>
      <c r="BL341" s="18" t="s">
        <v>148</v>
      </c>
      <c r="BM341" s="215" t="s">
        <v>412</v>
      </c>
    </row>
    <row r="342" spans="1:65" s="2" customFormat="1" ht="24" customHeight="1">
      <c r="A342" s="35"/>
      <c r="B342" s="36"/>
      <c r="C342" s="204" t="s">
        <v>413</v>
      </c>
      <c r="D342" s="204" t="s">
        <v>143</v>
      </c>
      <c r="E342" s="205" t="s">
        <v>414</v>
      </c>
      <c r="F342" s="206" t="s">
        <v>415</v>
      </c>
      <c r="G342" s="207" t="s">
        <v>411</v>
      </c>
      <c r="H342" s="208">
        <v>16</v>
      </c>
      <c r="I342" s="209"/>
      <c r="J342" s="210">
        <f>ROUND(I342*H342,2)</f>
        <v>0</v>
      </c>
      <c r="K342" s="206" t="s">
        <v>147</v>
      </c>
      <c r="L342" s="40"/>
      <c r="M342" s="211" t="s">
        <v>1</v>
      </c>
      <c r="N342" s="212" t="s">
        <v>44</v>
      </c>
      <c r="O342" s="72"/>
      <c r="P342" s="213">
        <f>O342*H342</f>
        <v>0</v>
      </c>
      <c r="Q342" s="213">
        <v>0</v>
      </c>
      <c r="R342" s="213">
        <f>Q342*H342</f>
        <v>0</v>
      </c>
      <c r="S342" s="213">
        <v>0</v>
      </c>
      <c r="T342" s="214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15" t="s">
        <v>148</v>
      </c>
      <c r="AT342" s="215" t="s">
        <v>143</v>
      </c>
      <c r="AU342" s="215" t="s">
        <v>89</v>
      </c>
      <c r="AY342" s="18" t="s">
        <v>141</v>
      </c>
      <c r="BE342" s="216">
        <f>IF(N342="základní",J342,0)</f>
        <v>0</v>
      </c>
      <c r="BF342" s="216">
        <f>IF(N342="snížená",J342,0)</f>
        <v>0</v>
      </c>
      <c r="BG342" s="216">
        <f>IF(N342="zákl. přenesená",J342,0)</f>
        <v>0</v>
      </c>
      <c r="BH342" s="216">
        <f>IF(N342="sníž. přenesená",J342,0)</f>
        <v>0</v>
      </c>
      <c r="BI342" s="216">
        <f>IF(N342="nulová",J342,0)</f>
        <v>0</v>
      </c>
      <c r="BJ342" s="18" t="s">
        <v>87</v>
      </c>
      <c r="BK342" s="216">
        <f>ROUND(I342*H342,2)</f>
        <v>0</v>
      </c>
      <c r="BL342" s="18" t="s">
        <v>148</v>
      </c>
      <c r="BM342" s="215" t="s">
        <v>416</v>
      </c>
    </row>
    <row r="343" spans="1:65" s="13" customFormat="1" ht="11.25">
      <c r="B343" s="217"/>
      <c r="C343" s="218"/>
      <c r="D343" s="219" t="s">
        <v>150</v>
      </c>
      <c r="E343" s="220" t="s">
        <v>1</v>
      </c>
      <c r="F343" s="221" t="s">
        <v>385</v>
      </c>
      <c r="G343" s="218"/>
      <c r="H343" s="220" t="s">
        <v>1</v>
      </c>
      <c r="I343" s="222"/>
      <c r="J343" s="218"/>
      <c r="K343" s="218"/>
      <c r="L343" s="223"/>
      <c r="M343" s="224"/>
      <c r="N343" s="225"/>
      <c r="O343" s="225"/>
      <c r="P343" s="225"/>
      <c r="Q343" s="225"/>
      <c r="R343" s="225"/>
      <c r="S343" s="225"/>
      <c r="T343" s="226"/>
      <c r="AT343" s="227" t="s">
        <v>150</v>
      </c>
      <c r="AU343" s="227" t="s">
        <v>89</v>
      </c>
      <c r="AV343" s="13" t="s">
        <v>87</v>
      </c>
      <c r="AW343" s="13" t="s">
        <v>34</v>
      </c>
      <c r="AX343" s="13" t="s">
        <v>79</v>
      </c>
      <c r="AY343" s="227" t="s">
        <v>141</v>
      </c>
    </row>
    <row r="344" spans="1:65" s="14" customFormat="1" ht="11.25">
      <c r="B344" s="228"/>
      <c r="C344" s="229"/>
      <c r="D344" s="219" t="s">
        <v>150</v>
      </c>
      <c r="E344" s="230" t="s">
        <v>1</v>
      </c>
      <c r="F344" s="231" t="s">
        <v>417</v>
      </c>
      <c r="G344" s="229"/>
      <c r="H344" s="232">
        <v>16</v>
      </c>
      <c r="I344" s="233"/>
      <c r="J344" s="229"/>
      <c r="K344" s="229"/>
      <c r="L344" s="234"/>
      <c r="M344" s="235"/>
      <c r="N344" s="236"/>
      <c r="O344" s="236"/>
      <c r="P344" s="236"/>
      <c r="Q344" s="236"/>
      <c r="R344" s="236"/>
      <c r="S344" s="236"/>
      <c r="T344" s="237"/>
      <c r="AT344" s="238" t="s">
        <v>150</v>
      </c>
      <c r="AU344" s="238" t="s">
        <v>89</v>
      </c>
      <c r="AV344" s="14" t="s">
        <v>89</v>
      </c>
      <c r="AW344" s="14" t="s">
        <v>34</v>
      </c>
      <c r="AX344" s="14" t="s">
        <v>87</v>
      </c>
      <c r="AY344" s="238" t="s">
        <v>141</v>
      </c>
    </row>
    <row r="345" spans="1:65" s="2" customFormat="1" ht="24" customHeight="1">
      <c r="A345" s="35"/>
      <c r="B345" s="36"/>
      <c r="C345" s="204" t="s">
        <v>418</v>
      </c>
      <c r="D345" s="204" t="s">
        <v>143</v>
      </c>
      <c r="E345" s="205" t="s">
        <v>419</v>
      </c>
      <c r="F345" s="206" t="s">
        <v>420</v>
      </c>
      <c r="G345" s="207" t="s">
        <v>411</v>
      </c>
      <c r="H345" s="208">
        <v>16</v>
      </c>
      <c r="I345" s="209"/>
      <c r="J345" s="210">
        <f>ROUND(I345*H345,2)</f>
        <v>0</v>
      </c>
      <c r="K345" s="206" t="s">
        <v>147</v>
      </c>
      <c r="L345" s="40"/>
      <c r="M345" s="211" t="s">
        <v>1</v>
      </c>
      <c r="N345" s="212" t="s">
        <v>44</v>
      </c>
      <c r="O345" s="72"/>
      <c r="P345" s="213">
        <f>O345*H345</f>
        <v>0</v>
      </c>
      <c r="Q345" s="213">
        <v>0</v>
      </c>
      <c r="R345" s="213">
        <f>Q345*H345</f>
        <v>0</v>
      </c>
      <c r="S345" s="213">
        <v>0</v>
      </c>
      <c r="T345" s="214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15" t="s">
        <v>148</v>
      </c>
      <c r="AT345" s="215" t="s">
        <v>143</v>
      </c>
      <c r="AU345" s="215" t="s">
        <v>89</v>
      </c>
      <c r="AY345" s="18" t="s">
        <v>141</v>
      </c>
      <c r="BE345" s="216">
        <f>IF(N345="základní",J345,0)</f>
        <v>0</v>
      </c>
      <c r="BF345" s="216">
        <f>IF(N345="snížená",J345,0)</f>
        <v>0</v>
      </c>
      <c r="BG345" s="216">
        <f>IF(N345="zákl. přenesená",J345,0)</f>
        <v>0</v>
      </c>
      <c r="BH345" s="216">
        <f>IF(N345="sníž. přenesená",J345,0)</f>
        <v>0</v>
      </c>
      <c r="BI345" s="216">
        <f>IF(N345="nulová",J345,0)</f>
        <v>0</v>
      </c>
      <c r="BJ345" s="18" t="s">
        <v>87</v>
      </c>
      <c r="BK345" s="216">
        <f>ROUND(I345*H345,2)</f>
        <v>0</v>
      </c>
      <c r="BL345" s="18" t="s">
        <v>148</v>
      </c>
      <c r="BM345" s="215" t="s">
        <v>421</v>
      </c>
    </row>
    <row r="346" spans="1:65" s="13" customFormat="1" ht="11.25">
      <c r="B346" s="217"/>
      <c r="C346" s="218"/>
      <c r="D346" s="219" t="s">
        <v>150</v>
      </c>
      <c r="E346" s="220" t="s">
        <v>1</v>
      </c>
      <c r="F346" s="221" t="s">
        <v>385</v>
      </c>
      <c r="G346" s="218"/>
      <c r="H346" s="220" t="s">
        <v>1</v>
      </c>
      <c r="I346" s="222"/>
      <c r="J346" s="218"/>
      <c r="K346" s="218"/>
      <c r="L346" s="223"/>
      <c r="M346" s="224"/>
      <c r="N346" s="225"/>
      <c r="O346" s="225"/>
      <c r="P346" s="225"/>
      <c r="Q346" s="225"/>
      <c r="R346" s="225"/>
      <c r="S346" s="225"/>
      <c r="T346" s="226"/>
      <c r="AT346" s="227" t="s">
        <v>150</v>
      </c>
      <c r="AU346" s="227" t="s">
        <v>89</v>
      </c>
      <c r="AV346" s="13" t="s">
        <v>87</v>
      </c>
      <c r="AW346" s="13" t="s">
        <v>34</v>
      </c>
      <c r="AX346" s="13" t="s">
        <v>79</v>
      </c>
      <c r="AY346" s="227" t="s">
        <v>141</v>
      </c>
    </row>
    <row r="347" spans="1:65" s="14" customFormat="1" ht="11.25">
      <c r="B347" s="228"/>
      <c r="C347" s="229"/>
      <c r="D347" s="219" t="s">
        <v>150</v>
      </c>
      <c r="E347" s="230" t="s">
        <v>1</v>
      </c>
      <c r="F347" s="231" t="s">
        <v>417</v>
      </c>
      <c r="G347" s="229"/>
      <c r="H347" s="232">
        <v>16</v>
      </c>
      <c r="I347" s="233"/>
      <c r="J347" s="229"/>
      <c r="K347" s="229"/>
      <c r="L347" s="234"/>
      <c r="M347" s="235"/>
      <c r="N347" s="236"/>
      <c r="O347" s="236"/>
      <c r="P347" s="236"/>
      <c r="Q347" s="236"/>
      <c r="R347" s="236"/>
      <c r="S347" s="236"/>
      <c r="T347" s="237"/>
      <c r="AT347" s="238" t="s">
        <v>150</v>
      </c>
      <c r="AU347" s="238" t="s">
        <v>89</v>
      </c>
      <c r="AV347" s="14" t="s">
        <v>89</v>
      </c>
      <c r="AW347" s="14" t="s">
        <v>34</v>
      </c>
      <c r="AX347" s="14" t="s">
        <v>87</v>
      </c>
      <c r="AY347" s="238" t="s">
        <v>141</v>
      </c>
    </row>
    <row r="348" spans="1:65" s="2" customFormat="1" ht="24" customHeight="1">
      <c r="A348" s="35"/>
      <c r="B348" s="36"/>
      <c r="C348" s="204" t="s">
        <v>422</v>
      </c>
      <c r="D348" s="204" t="s">
        <v>143</v>
      </c>
      <c r="E348" s="205" t="s">
        <v>423</v>
      </c>
      <c r="F348" s="206" t="s">
        <v>424</v>
      </c>
      <c r="G348" s="207" t="s">
        <v>411</v>
      </c>
      <c r="H348" s="208">
        <v>16</v>
      </c>
      <c r="I348" s="209"/>
      <c r="J348" s="210">
        <f t="shared" ref="J348:J354" si="0">ROUND(I348*H348,2)</f>
        <v>0</v>
      </c>
      <c r="K348" s="206" t="s">
        <v>147</v>
      </c>
      <c r="L348" s="40"/>
      <c r="M348" s="211" t="s">
        <v>1</v>
      </c>
      <c r="N348" s="212" t="s">
        <v>44</v>
      </c>
      <c r="O348" s="72"/>
      <c r="P348" s="213">
        <f t="shared" ref="P348:P354" si="1">O348*H348</f>
        <v>0</v>
      </c>
      <c r="Q348" s="213">
        <v>0</v>
      </c>
      <c r="R348" s="213">
        <f t="shared" ref="R348:R354" si="2">Q348*H348</f>
        <v>0</v>
      </c>
      <c r="S348" s="213">
        <v>0</v>
      </c>
      <c r="T348" s="214">
        <f t="shared" ref="T348:T354" si="3"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15" t="s">
        <v>148</v>
      </c>
      <c r="AT348" s="215" t="s">
        <v>143</v>
      </c>
      <c r="AU348" s="215" t="s">
        <v>89</v>
      </c>
      <c r="AY348" s="18" t="s">
        <v>141</v>
      </c>
      <c r="BE348" s="216">
        <f t="shared" ref="BE348:BE354" si="4">IF(N348="základní",J348,0)</f>
        <v>0</v>
      </c>
      <c r="BF348" s="216">
        <f t="shared" ref="BF348:BF354" si="5">IF(N348="snížená",J348,0)</f>
        <v>0</v>
      </c>
      <c r="BG348" s="216">
        <f t="shared" ref="BG348:BG354" si="6">IF(N348="zákl. přenesená",J348,0)</f>
        <v>0</v>
      </c>
      <c r="BH348" s="216">
        <f t="shared" ref="BH348:BH354" si="7">IF(N348="sníž. přenesená",J348,0)</f>
        <v>0</v>
      </c>
      <c r="BI348" s="216">
        <f t="shared" ref="BI348:BI354" si="8">IF(N348="nulová",J348,0)</f>
        <v>0</v>
      </c>
      <c r="BJ348" s="18" t="s">
        <v>87</v>
      </c>
      <c r="BK348" s="216">
        <f t="shared" ref="BK348:BK354" si="9">ROUND(I348*H348,2)</f>
        <v>0</v>
      </c>
      <c r="BL348" s="18" t="s">
        <v>148</v>
      </c>
      <c r="BM348" s="215" t="s">
        <v>425</v>
      </c>
    </row>
    <row r="349" spans="1:65" s="2" customFormat="1" ht="24" customHeight="1">
      <c r="A349" s="35"/>
      <c r="B349" s="36"/>
      <c r="C349" s="204" t="s">
        <v>426</v>
      </c>
      <c r="D349" s="204" t="s">
        <v>143</v>
      </c>
      <c r="E349" s="205" t="s">
        <v>427</v>
      </c>
      <c r="F349" s="206" t="s">
        <v>428</v>
      </c>
      <c r="G349" s="207" t="s">
        <v>411</v>
      </c>
      <c r="H349" s="208">
        <v>16</v>
      </c>
      <c r="I349" s="209"/>
      <c r="J349" s="210">
        <f t="shared" si="0"/>
        <v>0</v>
      </c>
      <c r="K349" s="206" t="s">
        <v>147</v>
      </c>
      <c r="L349" s="40"/>
      <c r="M349" s="211" t="s">
        <v>1</v>
      </c>
      <c r="N349" s="212" t="s">
        <v>44</v>
      </c>
      <c r="O349" s="72"/>
      <c r="P349" s="213">
        <f t="shared" si="1"/>
        <v>0</v>
      </c>
      <c r="Q349" s="213">
        <v>0</v>
      </c>
      <c r="R349" s="213">
        <f t="shared" si="2"/>
        <v>0</v>
      </c>
      <c r="S349" s="213">
        <v>0</v>
      </c>
      <c r="T349" s="214">
        <f t="shared" si="3"/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15" t="s">
        <v>148</v>
      </c>
      <c r="AT349" s="215" t="s">
        <v>143</v>
      </c>
      <c r="AU349" s="215" t="s">
        <v>89</v>
      </c>
      <c r="AY349" s="18" t="s">
        <v>141</v>
      </c>
      <c r="BE349" s="216">
        <f t="shared" si="4"/>
        <v>0</v>
      </c>
      <c r="BF349" s="216">
        <f t="shared" si="5"/>
        <v>0</v>
      </c>
      <c r="BG349" s="216">
        <f t="shared" si="6"/>
        <v>0</v>
      </c>
      <c r="BH349" s="216">
        <f t="shared" si="7"/>
        <v>0</v>
      </c>
      <c r="BI349" s="216">
        <f t="shared" si="8"/>
        <v>0</v>
      </c>
      <c r="BJ349" s="18" t="s">
        <v>87</v>
      </c>
      <c r="BK349" s="216">
        <f t="shared" si="9"/>
        <v>0</v>
      </c>
      <c r="BL349" s="18" t="s">
        <v>148</v>
      </c>
      <c r="BM349" s="215" t="s">
        <v>429</v>
      </c>
    </row>
    <row r="350" spans="1:65" s="2" customFormat="1" ht="16.5" customHeight="1">
      <c r="A350" s="35"/>
      <c r="B350" s="36"/>
      <c r="C350" s="204" t="s">
        <v>430</v>
      </c>
      <c r="D350" s="204" t="s">
        <v>143</v>
      </c>
      <c r="E350" s="205" t="s">
        <v>431</v>
      </c>
      <c r="F350" s="206" t="s">
        <v>432</v>
      </c>
      <c r="G350" s="207" t="s">
        <v>411</v>
      </c>
      <c r="H350" s="208">
        <v>16</v>
      </c>
      <c r="I350" s="209"/>
      <c r="J350" s="210">
        <f t="shared" si="0"/>
        <v>0</v>
      </c>
      <c r="K350" s="206" t="s">
        <v>147</v>
      </c>
      <c r="L350" s="40"/>
      <c r="M350" s="211" t="s">
        <v>1</v>
      </c>
      <c r="N350" s="212" t="s">
        <v>44</v>
      </c>
      <c r="O350" s="72"/>
      <c r="P350" s="213">
        <f t="shared" si="1"/>
        <v>0</v>
      </c>
      <c r="Q350" s="213">
        <v>0</v>
      </c>
      <c r="R350" s="213">
        <f t="shared" si="2"/>
        <v>0</v>
      </c>
      <c r="S350" s="213">
        <v>0</v>
      </c>
      <c r="T350" s="214">
        <f t="shared" si="3"/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15" t="s">
        <v>148</v>
      </c>
      <c r="AT350" s="215" t="s">
        <v>143</v>
      </c>
      <c r="AU350" s="215" t="s">
        <v>89</v>
      </c>
      <c r="AY350" s="18" t="s">
        <v>141</v>
      </c>
      <c r="BE350" s="216">
        <f t="shared" si="4"/>
        <v>0</v>
      </c>
      <c r="BF350" s="216">
        <f t="shared" si="5"/>
        <v>0</v>
      </c>
      <c r="BG350" s="216">
        <f t="shared" si="6"/>
        <v>0</v>
      </c>
      <c r="BH350" s="216">
        <f t="shared" si="7"/>
        <v>0</v>
      </c>
      <c r="BI350" s="216">
        <f t="shared" si="8"/>
        <v>0</v>
      </c>
      <c r="BJ350" s="18" t="s">
        <v>87</v>
      </c>
      <c r="BK350" s="216">
        <f t="shared" si="9"/>
        <v>0</v>
      </c>
      <c r="BL350" s="18" t="s">
        <v>148</v>
      </c>
      <c r="BM350" s="215" t="s">
        <v>433</v>
      </c>
    </row>
    <row r="351" spans="1:65" s="2" customFormat="1" ht="24" customHeight="1">
      <c r="A351" s="35"/>
      <c r="B351" s="36"/>
      <c r="C351" s="204" t="s">
        <v>434</v>
      </c>
      <c r="D351" s="204" t="s">
        <v>143</v>
      </c>
      <c r="E351" s="205" t="s">
        <v>435</v>
      </c>
      <c r="F351" s="206" t="s">
        <v>436</v>
      </c>
      <c r="G351" s="207" t="s">
        <v>411</v>
      </c>
      <c r="H351" s="208">
        <v>16</v>
      </c>
      <c r="I351" s="209"/>
      <c r="J351" s="210">
        <f t="shared" si="0"/>
        <v>0</v>
      </c>
      <c r="K351" s="206" t="s">
        <v>147</v>
      </c>
      <c r="L351" s="40"/>
      <c r="M351" s="211" t="s">
        <v>1</v>
      </c>
      <c r="N351" s="212" t="s">
        <v>44</v>
      </c>
      <c r="O351" s="72"/>
      <c r="P351" s="213">
        <f t="shared" si="1"/>
        <v>0</v>
      </c>
      <c r="Q351" s="213">
        <v>0</v>
      </c>
      <c r="R351" s="213">
        <f t="shared" si="2"/>
        <v>0</v>
      </c>
      <c r="S351" s="213">
        <v>0</v>
      </c>
      <c r="T351" s="214">
        <f t="shared" si="3"/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15" t="s">
        <v>148</v>
      </c>
      <c r="AT351" s="215" t="s">
        <v>143</v>
      </c>
      <c r="AU351" s="215" t="s">
        <v>89</v>
      </c>
      <c r="AY351" s="18" t="s">
        <v>141</v>
      </c>
      <c r="BE351" s="216">
        <f t="shared" si="4"/>
        <v>0</v>
      </c>
      <c r="BF351" s="216">
        <f t="shared" si="5"/>
        <v>0</v>
      </c>
      <c r="BG351" s="216">
        <f t="shared" si="6"/>
        <v>0</v>
      </c>
      <c r="BH351" s="216">
        <f t="shared" si="7"/>
        <v>0</v>
      </c>
      <c r="BI351" s="216">
        <f t="shared" si="8"/>
        <v>0</v>
      </c>
      <c r="BJ351" s="18" t="s">
        <v>87</v>
      </c>
      <c r="BK351" s="216">
        <f t="shared" si="9"/>
        <v>0</v>
      </c>
      <c r="BL351" s="18" t="s">
        <v>148</v>
      </c>
      <c r="BM351" s="215" t="s">
        <v>437</v>
      </c>
    </row>
    <row r="352" spans="1:65" s="2" customFormat="1" ht="24" customHeight="1">
      <c r="A352" s="35"/>
      <c r="B352" s="36"/>
      <c r="C352" s="204" t="s">
        <v>438</v>
      </c>
      <c r="D352" s="204" t="s">
        <v>143</v>
      </c>
      <c r="E352" s="205" t="s">
        <v>439</v>
      </c>
      <c r="F352" s="206" t="s">
        <v>440</v>
      </c>
      <c r="G352" s="207" t="s">
        <v>411</v>
      </c>
      <c r="H352" s="208">
        <v>16</v>
      </c>
      <c r="I352" s="209"/>
      <c r="J352" s="210">
        <f t="shared" si="0"/>
        <v>0</v>
      </c>
      <c r="K352" s="206" t="s">
        <v>147</v>
      </c>
      <c r="L352" s="40"/>
      <c r="M352" s="211" t="s">
        <v>1</v>
      </c>
      <c r="N352" s="212" t="s">
        <v>44</v>
      </c>
      <c r="O352" s="72"/>
      <c r="P352" s="213">
        <f t="shared" si="1"/>
        <v>0</v>
      </c>
      <c r="Q352" s="213">
        <v>0</v>
      </c>
      <c r="R352" s="213">
        <f t="shared" si="2"/>
        <v>0</v>
      </c>
      <c r="S352" s="213">
        <v>0</v>
      </c>
      <c r="T352" s="214">
        <f t="shared" si="3"/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15" t="s">
        <v>148</v>
      </c>
      <c r="AT352" s="215" t="s">
        <v>143</v>
      </c>
      <c r="AU352" s="215" t="s">
        <v>89</v>
      </c>
      <c r="AY352" s="18" t="s">
        <v>141</v>
      </c>
      <c r="BE352" s="216">
        <f t="shared" si="4"/>
        <v>0</v>
      </c>
      <c r="BF352" s="216">
        <f t="shared" si="5"/>
        <v>0</v>
      </c>
      <c r="BG352" s="216">
        <f t="shared" si="6"/>
        <v>0</v>
      </c>
      <c r="BH352" s="216">
        <f t="shared" si="7"/>
        <v>0</v>
      </c>
      <c r="BI352" s="216">
        <f t="shared" si="8"/>
        <v>0</v>
      </c>
      <c r="BJ352" s="18" t="s">
        <v>87</v>
      </c>
      <c r="BK352" s="216">
        <f t="shared" si="9"/>
        <v>0</v>
      </c>
      <c r="BL352" s="18" t="s">
        <v>148</v>
      </c>
      <c r="BM352" s="215" t="s">
        <v>441</v>
      </c>
    </row>
    <row r="353" spans="1:65" s="2" customFormat="1" ht="24" customHeight="1">
      <c r="A353" s="35"/>
      <c r="B353" s="36"/>
      <c r="C353" s="204" t="s">
        <v>442</v>
      </c>
      <c r="D353" s="204" t="s">
        <v>143</v>
      </c>
      <c r="E353" s="205" t="s">
        <v>443</v>
      </c>
      <c r="F353" s="206" t="s">
        <v>444</v>
      </c>
      <c r="G353" s="207" t="s">
        <v>411</v>
      </c>
      <c r="H353" s="208">
        <v>16</v>
      </c>
      <c r="I353" s="209"/>
      <c r="J353" s="210">
        <f t="shared" si="0"/>
        <v>0</v>
      </c>
      <c r="K353" s="206" t="s">
        <v>147</v>
      </c>
      <c r="L353" s="40"/>
      <c r="M353" s="211" t="s">
        <v>1</v>
      </c>
      <c r="N353" s="212" t="s">
        <v>44</v>
      </c>
      <c r="O353" s="72"/>
      <c r="P353" s="213">
        <f t="shared" si="1"/>
        <v>0</v>
      </c>
      <c r="Q353" s="213">
        <v>0</v>
      </c>
      <c r="R353" s="213">
        <f t="shared" si="2"/>
        <v>0</v>
      </c>
      <c r="S353" s="213">
        <v>0</v>
      </c>
      <c r="T353" s="214">
        <f t="shared" si="3"/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15" t="s">
        <v>148</v>
      </c>
      <c r="AT353" s="215" t="s">
        <v>143</v>
      </c>
      <c r="AU353" s="215" t="s">
        <v>89</v>
      </c>
      <c r="AY353" s="18" t="s">
        <v>141</v>
      </c>
      <c r="BE353" s="216">
        <f t="shared" si="4"/>
        <v>0</v>
      </c>
      <c r="BF353" s="216">
        <f t="shared" si="5"/>
        <v>0</v>
      </c>
      <c r="BG353" s="216">
        <f t="shared" si="6"/>
        <v>0</v>
      </c>
      <c r="BH353" s="216">
        <f t="shared" si="7"/>
        <v>0</v>
      </c>
      <c r="BI353" s="216">
        <f t="shared" si="8"/>
        <v>0</v>
      </c>
      <c r="BJ353" s="18" t="s">
        <v>87</v>
      </c>
      <c r="BK353" s="216">
        <f t="shared" si="9"/>
        <v>0</v>
      </c>
      <c r="BL353" s="18" t="s">
        <v>148</v>
      </c>
      <c r="BM353" s="215" t="s">
        <v>445</v>
      </c>
    </row>
    <row r="354" spans="1:65" s="2" customFormat="1" ht="24" customHeight="1">
      <c r="A354" s="35"/>
      <c r="B354" s="36"/>
      <c r="C354" s="204" t="s">
        <v>446</v>
      </c>
      <c r="D354" s="204" t="s">
        <v>143</v>
      </c>
      <c r="E354" s="205" t="s">
        <v>447</v>
      </c>
      <c r="F354" s="206" t="s">
        <v>448</v>
      </c>
      <c r="G354" s="207" t="s">
        <v>146</v>
      </c>
      <c r="H354" s="208">
        <v>64</v>
      </c>
      <c r="I354" s="209"/>
      <c r="J354" s="210">
        <f t="shared" si="0"/>
        <v>0</v>
      </c>
      <c r="K354" s="206" t="s">
        <v>1</v>
      </c>
      <c r="L354" s="40"/>
      <c r="M354" s="211" t="s">
        <v>1</v>
      </c>
      <c r="N354" s="212" t="s">
        <v>44</v>
      </c>
      <c r="O354" s="72"/>
      <c r="P354" s="213">
        <f t="shared" si="1"/>
        <v>0</v>
      </c>
      <c r="Q354" s="213">
        <v>0</v>
      </c>
      <c r="R354" s="213">
        <f t="shared" si="2"/>
        <v>0</v>
      </c>
      <c r="S354" s="213">
        <v>0</v>
      </c>
      <c r="T354" s="214">
        <f t="shared" si="3"/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15" t="s">
        <v>148</v>
      </c>
      <c r="AT354" s="215" t="s">
        <v>143</v>
      </c>
      <c r="AU354" s="215" t="s">
        <v>89</v>
      </c>
      <c r="AY354" s="18" t="s">
        <v>141</v>
      </c>
      <c r="BE354" s="216">
        <f t="shared" si="4"/>
        <v>0</v>
      </c>
      <c r="BF354" s="216">
        <f t="shared" si="5"/>
        <v>0</v>
      </c>
      <c r="BG354" s="216">
        <f t="shared" si="6"/>
        <v>0</v>
      </c>
      <c r="BH354" s="216">
        <f t="shared" si="7"/>
        <v>0</v>
      </c>
      <c r="BI354" s="216">
        <f t="shared" si="8"/>
        <v>0</v>
      </c>
      <c r="BJ354" s="18" t="s">
        <v>87</v>
      </c>
      <c r="BK354" s="216">
        <f t="shared" si="9"/>
        <v>0</v>
      </c>
      <c r="BL354" s="18" t="s">
        <v>148</v>
      </c>
      <c r="BM354" s="215" t="s">
        <v>449</v>
      </c>
    </row>
    <row r="355" spans="1:65" s="13" customFormat="1" ht="11.25">
      <c r="B355" s="217"/>
      <c r="C355" s="218"/>
      <c r="D355" s="219" t="s">
        <v>150</v>
      </c>
      <c r="E355" s="220" t="s">
        <v>1</v>
      </c>
      <c r="F355" s="221" t="s">
        <v>450</v>
      </c>
      <c r="G355" s="218"/>
      <c r="H355" s="220" t="s">
        <v>1</v>
      </c>
      <c r="I355" s="222"/>
      <c r="J355" s="218"/>
      <c r="K355" s="218"/>
      <c r="L355" s="223"/>
      <c r="M355" s="224"/>
      <c r="N355" s="225"/>
      <c r="O355" s="225"/>
      <c r="P355" s="225"/>
      <c r="Q355" s="225"/>
      <c r="R355" s="225"/>
      <c r="S355" s="225"/>
      <c r="T355" s="226"/>
      <c r="AT355" s="227" t="s">
        <v>150</v>
      </c>
      <c r="AU355" s="227" t="s">
        <v>89</v>
      </c>
      <c r="AV355" s="13" t="s">
        <v>87</v>
      </c>
      <c r="AW355" s="13" t="s">
        <v>34</v>
      </c>
      <c r="AX355" s="13" t="s">
        <v>79</v>
      </c>
      <c r="AY355" s="227" t="s">
        <v>141</v>
      </c>
    </row>
    <row r="356" spans="1:65" s="14" customFormat="1" ht="11.25">
      <c r="B356" s="228"/>
      <c r="C356" s="229"/>
      <c r="D356" s="219" t="s">
        <v>150</v>
      </c>
      <c r="E356" s="230" t="s">
        <v>1</v>
      </c>
      <c r="F356" s="231" t="s">
        <v>451</v>
      </c>
      <c r="G356" s="229"/>
      <c r="H356" s="232">
        <v>64</v>
      </c>
      <c r="I356" s="233"/>
      <c r="J356" s="229"/>
      <c r="K356" s="229"/>
      <c r="L356" s="234"/>
      <c r="M356" s="235"/>
      <c r="N356" s="236"/>
      <c r="O356" s="236"/>
      <c r="P356" s="236"/>
      <c r="Q356" s="236"/>
      <c r="R356" s="236"/>
      <c r="S356" s="236"/>
      <c r="T356" s="237"/>
      <c r="AT356" s="238" t="s">
        <v>150</v>
      </c>
      <c r="AU356" s="238" t="s">
        <v>89</v>
      </c>
      <c r="AV356" s="14" t="s">
        <v>89</v>
      </c>
      <c r="AW356" s="14" t="s">
        <v>34</v>
      </c>
      <c r="AX356" s="14" t="s">
        <v>87</v>
      </c>
      <c r="AY356" s="238" t="s">
        <v>141</v>
      </c>
    </row>
    <row r="357" spans="1:65" s="12" customFormat="1" ht="22.9" customHeight="1">
      <c r="B357" s="188"/>
      <c r="C357" s="189"/>
      <c r="D357" s="190" t="s">
        <v>78</v>
      </c>
      <c r="E357" s="202" t="s">
        <v>202</v>
      </c>
      <c r="F357" s="202" t="s">
        <v>452</v>
      </c>
      <c r="G357" s="189"/>
      <c r="H357" s="189"/>
      <c r="I357" s="192"/>
      <c r="J357" s="203">
        <f>BK357</f>
        <v>0</v>
      </c>
      <c r="K357" s="189"/>
      <c r="L357" s="194"/>
      <c r="M357" s="195"/>
      <c r="N357" s="196"/>
      <c r="O357" s="196"/>
      <c r="P357" s="197">
        <f>SUM(P358:P379)</f>
        <v>0</v>
      </c>
      <c r="Q357" s="196"/>
      <c r="R357" s="197">
        <f>SUM(R358:R379)</f>
        <v>4.8000000000000007E-4</v>
      </c>
      <c r="S357" s="196"/>
      <c r="T357" s="198">
        <f>SUM(T358:T379)</f>
        <v>2106.2289999999998</v>
      </c>
      <c r="AR357" s="199" t="s">
        <v>87</v>
      </c>
      <c r="AT357" s="200" t="s">
        <v>78</v>
      </c>
      <c r="AU357" s="200" t="s">
        <v>87</v>
      </c>
      <c r="AY357" s="199" t="s">
        <v>141</v>
      </c>
      <c r="BK357" s="201">
        <f>SUM(BK358:BK379)</f>
        <v>0</v>
      </c>
    </row>
    <row r="358" spans="1:65" s="2" customFormat="1" ht="24" customHeight="1">
      <c r="A358" s="35"/>
      <c r="B358" s="36"/>
      <c r="C358" s="204" t="s">
        <v>453</v>
      </c>
      <c r="D358" s="204" t="s">
        <v>143</v>
      </c>
      <c r="E358" s="205" t="s">
        <v>454</v>
      </c>
      <c r="F358" s="206" t="s">
        <v>455</v>
      </c>
      <c r="G358" s="207" t="s">
        <v>250</v>
      </c>
      <c r="H358" s="208">
        <v>12</v>
      </c>
      <c r="I358" s="209"/>
      <c r="J358" s="210">
        <f>ROUND(I358*H358,2)</f>
        <v>0</v>
      </c>
      <c r="K358" s="206" t="s">
        <v>147</v>
      </c>
      <c r="L358" s="40"/>
      <c r="M358" s="211" t="s">
        <v>1</v>
      </c>
      <c r="N358" s="212" t="s">
        <v>44</v>
      </c>
      <c r="O358" s="72"/>
      <c r="P358" s="213">
        <f>O358*H358</f>
        <v>0</v>
      </c>
      <c r="Q358" s="213">
        <v>4.0000000000000003E-5</v>
      </c>
      <c r="R358" s="213">
        <f>Q358*H358</f>
        <v>4.8000000000000007E-4</v>
      </c>
      <c r="S358" s="213">
        <v>0.128</v>
      </c>
      <c r="T358" s="214">
        <f>S358*H358</f>
        <v>1.536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15" t="s">
        <v>148</v>
      </c>
      <c r="AT358" s="215" t="s">
        <v>143</v>
      </c>
      <c r="AU358" s="215" t="s">
        <v>89</v>
      </c>
      <c r="AY358" s="18" t="s">
        <v>141</v>
      </c>
      <c r="BE358" s="216">
        <f>IF(N358="základní",J358,0)</f>
        <v>0</v>
      </c>
      <c r="BF358" s="216">
        <f>IF(N358="snížená",J358,0)</f>
        <v>0</v>
      </c>
      <c r="BG358" s="216">
        <f>IF(N358="zákl. přenesená",J358,0)</f>
        <v>0</v>
      </c>
      <c r="BH358" s="216">
        <f>IF(N358="sníž. přenesená",J358,0)</f>
        <v>0</v>
      </c>
      <c r="BI358" s="216">
        <f>IF(N358="nulová",J358,0)</f>
        <v>0</v>
      </c>
      <c r="BJ358" s="18" t="s">
        <v>87</v>
      </c>
      <c r="BK358" s="216">
        <f>ROUND(I358*H358,2)</f>
        <v>0</v>
      </c>
      <c r="BL358" s="18" t="s">
        <v>148</v>
      </c>
      <c r="BM358" s="215" t="s">
        <v>456</v>
      </c>
    </row>
    <row r="359" spans="1:65" s="13" customFormat="1" ht="11.25">
      <c r="B359" s="217"/>
      <c r="C359" s="218"/>
      <c r="D359" s="219" t="s">
        <v>150</v>
      </c>
      <c r="E359" s="220" t="s">
        <v>1</v>
      </c>
      <c r="F359" s="221" t="s">
        <v>457</v>
      </c>
      <c r="G359" s="218"/>
      <c r="H359" s="220" t="s">
        <v>1</v>
      </c>
      <c r="I359" s="222"/>
      <c r="J359" s="218"/>
      <c r="K359" s="218"/>
      <c r="L359" s="223"/>
      <c r="M359" s="224"/>
      <c r="N359" s="225"/>
      <c r="O359" s="225"/>
      <c r="P359" s="225"/>
      <c r="Q359" s="225"/>
      <c r="R359" s="225"/>
      <c r="S359" s="225"/>
      <c r="T359" s="226"/>
      <c r="AT359" s="227" t="s">
        <v>150</v>
      </c>
      <c r="AU359" s="227" t="s">
        <v>89</v>
      </c>
      <c r="AV359" s="13" t="s">
        <v>87</v>
      </c>
      <c r="AW359" s="13" t="s">
        <v>34</v>
      </c>
      <c r="AX359" s="13" t="s">
        <v>79</v>
      </c>
      <c r="AY359" s="227" t="s">
        <v>141</v>
      </c>
    </row>
    <row r="360" spans="1:65" s="14" customFormat="1" ht="11.25">
      <c r="B360" s="228"/>
      <c r="C360" s="229"/>
      <c r="D360" s="219" t="s">
        <v>150</v>
      </c>
      <c r="E360" s="230" t="s">
        <v>1</v>
      </c>
      <c r="F360" s="231" t="s">
        <v>458</v>
      </c>
      <c r="G360" s="229"/>
      <c r="H360" s="232">
        <v>12</v>
      </c>
      <c r="I360" s="233"/>
      <c r="J360" s="229"/>
      <c r="K360" s="229"/>
      <c r="L360" s="234"/>
      <c r="M360" s="235"/>
      <c r="N360" s="236"/>
      <c r="O360" s="236"/>
      <c r="P360" s="236"/>
      <c r="Q360" s="236"/>
      <c r="R360" s="236"/>
      <c r="S360" s="236"/>
      <c r="T360" s="237"/>
      <c r="AT360" s="238" t="s">
        <v>150</v>
      </c>
      <c r="AU360" s="238" t="s">
        <v>89</v>
      </c>
      <c r="AV360" s="14" t="s">
        <v>89</v>
      </c>
      <c r="AW360" s="14" t="s">
        <v>34</v>
      </c>
      <c r="AX360" s="14" t="s">
        <v>87</v>
      </c>
      <c r="AY360" s="238" t="s">
        <v>141</v>
      </c>
    </row>
    <row r="361" spans="1:65" s="2" customFormat="1" ht="24" customHeight="1">
      <c r="A361" s="35"/>
      <c r="B361" s="36"/>
      <c r="C361" s="204" t="s">
        <v>459</v>
      </c>
      <c r="D361" s="204" t="s">
        <v>143</v>
      </c>
      <c r="E361" s="205" t="s">
        <v>460</v>
      </c>
      <c r="F361" s="206" t="s">
        <v>461</v>
      </c>
      <c r="G361" s="207" t="s">
        <v>250</v>
      </c>
      <c r="H361" s="208">
        <v>87</v>
      </c>
      <c r="I361" s="209"/>
      <c r="J361" s="210">
        <f>ROUND(I361*H361,2)</f>
        <v>0</v>
      </c>
      <c r="K361" s="206" t="s">
        <v>147</v>
      </c>
      <c r="L361" s="40"/>
      <c r="M361" s="211" t="s">
        <v>1</v>
      </c>
      <c r="N361" s="212" t="s">
        <v>44</v>
      </c>
      <c r="O361" s="72"/>
      <c r="P361" s="213">
        <f>O361*H361</f>
        <v>0</v>
      </c>
      <c r="Q361" s="213">
        <v>0</v>
      </c>
      <c r="R361" s="213">
        <f>Q361*H361</f>
        <v>0</v>
      </c>
      <c r="S361" s="213">
        <v>0.32500000000000001</v>
      </c>
      <c r="T361" s="214">
        <f>S361*H361</f>
        <v>28.275000000000002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15" t="s">
        <v>148</v>
      </c>
      <c r="AT361" s="215" t="s">
        <v>143</v>
      </c>
      <c r="AU361" s="215" t="s">
        <v>89</v>
      </c>
      <c r="AY361" s="18" t="s">
        <v>141</v>
      </c>
      <c r="BE361" s="216">
        <f>IF(N361="základní",J361,0)</f>
        <v>0</v>
      </c>
      <c r="BF361" s="216">
        <f>IF(N361="snížená",J361,0)</f>
        <v>0</v>
      </c>
      <c r="BG361" s="216">
        <f>IF(N361="zákl. přenesená",J361,0)</f>
        <v>0</v>
      </c>
      <c r="BH361" s="216">
        <f>IF(N361="sníž. přenesená",J361,0)</f>
        <v>0</v>
      </c>
      <c r="BI361" s="216">
        <f>IF(N361="nulová",J361,0)</f>
        <v>0</v>
      </c>
      <c r="BJ361" s="18" t="s">
        <v>87</v>
      </c>
      <c r="BK361" s="216">
        <f>ROUND(I361*H361,2)</f>
        <v>0</v>
      </c>
      <c r="BL361" s="18" t="s">
        <v>148</v>
      </c>
      <c r="BM361" s="215" t="s">
        <v>462</v>
      </c>
    </row>
    <row r="362" spans="1:65" s="13" customFormat="1" ht="11.25">
      <c r="B362" s="217"/>
      <c r="C362" s="218"/>
      <c r="D362" s="219" t="s">
        <v>150</v>
      </c>
      <c r="E362" s="220" t="s">
        <v>1</v>
      </c>
      <c r="F362" s="221" t="s">
        <v>463</v>
      </c>
      <c r="G362" s="218"/>
      <c r="H362" s="220" t="s">
        <v>1</v>
      </c>
      <c r="I362" s="222"/>
      <c r="J362" s="218"/>
      <c r="K362" s="218"/>
      <c r="L362" s="223"/>
      <c r="M362" s="224"/>
      <c r="N362" s="225"/>
      <c r="O362" s="225"/>
      <c r="P362" s="225"/>
      <c r="Q362" s="225"/>
      <c r="R362" s="225"/>
      <c r="S362" s="225"/>
      <c r="T362" s="226"/>
      <c r="AT362" s="227" t="s">
        <v>150</v>
      </c>
      <c r="AU362" s="227" t="s">
        <v>89</v>
      </c>
      <c r="AV362" s="13" t="s">
        <v>87</v>
      </c>
      <c r="AW362" s="13" t="s">
        <v>34</v>
      </c>
      <c r="AX362" s="13" t="s">
        <v>79</v>
      </c>
      <c r="AY362" s="227" t="s">
        <v>141</v>
      </c>
    </row>
    <row r="363" spans="1:65" s="14" customFormat="1" ht="11.25">
      <c r="B363" s="228"/>
      <c r="C363" s="229"/>
      <c r="D363" s="219" t="s">
        <v>150</v>
      </c>
      <c r="E363" s="230" t="s">
        <v>1</v>
      </c>
      <c r="F363" s="231" t="s">
        <v>464</v>
      </c>
      <c r="G363" s="229"/>
      <c r="H363" s="232">
        <v>87</v>
      </c>
      <c r="I363" s="233"/>
      <c r="J363" s="229"/>
      <c r="K363" s="229"/>
      <c r="L363" s="234"/>
      <c r="M363" s="235"/>
      <c r="N363" s="236"/>
      <c r="O363" s="236"/>
      <c r="P363" s="236"/>
      <c r="Q363" s="236"/>
      <c r="R363" s="236"/>
      <c r="S363" s="236"/>
      <c r="T363" s="237"/>
      <c r="AT363" s="238" t="s">
        <v>150</v>
      </c>
      <c r="AU363" s="238" t="s">
        <v>89</v>
      </c>
      <c r="AV363" s="14" t="s">
        <v>89</v>
      </c>
      <c r="AW363" s="14" t="s">
        <v>34</v>
      </c>
      <c r="AX363" s="14" t="s">
        <v>87</v>
      </c>
      <c r="AY363" s="238" t="s">
        <v>141</v>
      </c>
    </row>
    <row r="364" spans="1:65" s="2" customFormat="1" ht="24" customHeight="1">
      <c r="A364" s="35"/>
      <c r="B364" s="36"/>
      <c r="C364" s="204" t="s">
        <v>465</v>
      </c>
      <c r="D364" s="204" t="s">
        <v>143</v>
      </c>
      <c r="E364" s="205" t="s">
        <v>466</v>
      </c>
      <c r="F364" s="206" t="s">
        <v>467</v>
      </c>
      <c r="G364" s="207" t="s">
        <v>250</v>
      </c>
      <c r="H364" s="208">
        <v>545</v>
      </c>
      <c r="I364" s="209"/>
      <c r="J364" s="210">
        <f>ROUND(I364*H364,2)</f>
        <v>0</v>
      </c>
      <c r="K364" s="206" t="s">
        <v>147</v>
      </c>
      <c r="L364" s="40"/>
      <c r="M364" s="211" t="s">
        <v>1</v>
      </c>
      <c r="N364" s="212" t="s">
        <v>44</v>
      </c>
      <c r="O364" s="72"/>
      <c r="P364" s="213">
        <f>O364*H364</f>
        <v>0</v>
      </c>
      <c r="Q364" s="213">
        <v>0</v>
      </c>
      <c r="R364" s="213">
        <f>Q364*H364</f>
        <v>0</v>
      </c>
      <c r="S364" s="213">
        <v>0.22</v>
      </c>
      <c r="T364" s="214">
        <f>S364*H364</f>
        <v>119.9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15" t="s">
        <v>148</v>
      </c>
      <c r="AT364" s="215" t="s">
        <v>143</v>
      </c>
      <c r="AU364" s="215" t="s">
        <v>89</v>
      </c>
      <c r="AY364" s="18" t="s">
        <v>141</v>
      </c>
      <c r="BE364" s="216">
        <f>IF(N364="základní",J364,0)</f>
        <v>0</v>
      </c>
      <c r="BF364" s="216">
        <f>IF(N364="snížená",J364,0)</f>
        <v>0</v>
      </c>
      <c r="BG364" s="216">
        <f>IF(N364="zákl. přenesená",J364,0)</f>
        <v>0</v>
      </c>
      <c r="BH364" s="216">
        <f>IF(N364="sníž. přenesená",J364,0)</f>
        <v>0</v>
      </c>
      <c r="BI364" s="216">
        <f>IF(N364="nulová",J364,0)</f>
        <v>0</v>
      </c>
      <c r="BJ364" s="18" t="s">
        <v>87</v>
      </c>
      <c r="BK364" s="216">
        <f>ROUND(I364*H364,2)</f>
        <v>0</v>
      </c>
      <c r="BL364" s="18" t="s">
        <v>148</v>
      </c>
      <c r="BM364" s="215" t="s">
        <v>468</v>
      </c>
    </row>
    <row r="365" spans="1:65" s="13" customFormat="1" ht="11.25">
      <c r="B365" s="217"/>
      <c r="C365" s="218"/>
      <c r="D365" s="219" t="s">
        <v>150</v>
      </c>
      <c r="E365" s="220" t="s">
        <v>1</v>
      </c>
      <c r="F365" s="221" t="s">
        <v>469</v>
      </c>
      <c r="G365" s="218"/>
      <c r="H365" s="220" t="s">
        <v>1</v>
      </c>
      <c r="I365" s="222"/>
      <c r="J365" s="218"/>
      <c r="K365" s="218"/>
      <c r="L365" s="223"/>
      <c r="M365" s="224"/>
      <c r="N365" s="225"/>
      <c r="O365" s="225"/>
      <c r="P365" s="225"/>
      <c r="Q365" s="225"/>
      <c r="R365" s="225"/>
      <c r="S365" s="225"/>
      <c r="T365" s="226"/>
      <c r="AT365" s="227" t="s">
        <v>150</v>
      </c>
      <c r="AU365" s="227" t="s">
        <v>89</v>
      </c>
      <c r="AV365" s="13" t="s">
        <v>87</v>
      </c>
      <c r="AW365" s="13" t="s">
        <v>34</v>
      </c>
      <c r="AX365" s="13" t="s">
        <v>79</v>
      </c>
      <c r="AY365" s="227" t="s">
        <v>141</v>
      </c>
    </row>
    <row r="366" spans="1:65" s="14" customFormat="1" ht="11.25">
      <c r="B366" s="228"/>
      <c r="C366" s="229"/>
      <c r="D366" s="219" t="s">
        <v>150</v>
      </c>
      <c r="E366" s="230" t="s">
        <v>1</v>
      </c>
      <c r="F366" s="231" t="s">
        <v>470</v>
      </c>
      <c r="G366" s="229"/>
      <c r="H366" s="232">
        <v>545</v>
      </c>
      <c r="I366" s="233"/>
      <c r="J366" s="229"/>
      <c r="K366" s="229"/>
      <c r="L366" s="234"/>
      <c r="M366" s="235"/>
      <c r="N366" s="236"/>
      <c r="O366" s="236"/>
      <c r="P366" s="236"/>
      <c r="Q366" s="236"/>
      <c r="R366" s="236"/>
      <c r="S366" s="236"/>
      <c r="T366" s="237"/>
      <c r="AT366" s="238" t="s">
        <v>150</v>
      </c>
      <c r="AU366" s="238" t="s">
        <v>89</v>
      </c>
      <c r="AV366" s="14" t="s">
        <v>89</v>
      </c>
      <c r="AW366" s="14" t="s">
        <v>34</v>
      </c>
      <c r="AX366" s="14" t="s">
        <v>87</v>
      </c>
      <c r="AY366" s="238" t="s">
        <v>141</v>
      </c>
    </row>
    <row r="367" spans="1:65" s="2" customFormat="1" ht="24" customHeight="1">
      <c r="A367" s="35"/>
      <c r="B367" s="36"/>
      <c r="C367" s="204" t="s">
        <v>471</v>
      </c>
      <c r="D367" s="204" t="s">
        <v>143</v>
      </c>
      <c r="E367" s="205" t="s">
        <v>472</v>
      </c>
      <c r="F367" s="206" t="s">
        <v>473</v>
      </c>
      <c r="G367" s="207" t="s">
        <v>250</v>
      </c>
      <c r="H367" s="208">
        <v>2058</v>
      </c>
      <c r="I367" s="209"/>
      <c r="J367" s="210">
        <f>ROUND(I367*H367,2)</f>
        <v>0</v>
      </c>
      <c r="K367" s="206" t="s">
        <v>147</v>
      </c>
      <c r="L367" s="40"/>
      <c r="M367" s="211" t="s">
        <v>1</v>
      </c>
      <c r="N367" s="212" t="s">
        <v>44</v>
      </c>
      <c r="O367" s="72"/>
      <c r="P367" s="213">
        <f>O367*H367</f>
        <v>0</v>
      </c>
      <c r="Q367" s="213">
        <v>0</v>
      </c>
      <c r="R367" s="213">
        <f>Q367*H367</f>
        <v>0</v>
      </c>
      <c r="S367" s="213">
        <v>0.316</v>
      </c>
      <c r="T367" s="214">
        <f>S367*H367</f>
        <v>650.32799999999997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15" t="s">
        <v>148</v>
      </c>
      <c r="AT367" s="215" t="s">
        <v>143</v>
      </c>
      <c r="AU367" s="215" t="s">
        <v>89</v>
      </c>
      <c r="AY367" s="18" t="s">
        <v>141</v>
      </c>
      <c r="BE367" s="216">
        <f>IF(N367="základní",J367,0)</f>
        <v>0</v>
      </c>
      <c r="BF367" s="216">
        <f>IF(N367="snížená",J367,0)</f>
        <v>0</v>
      </c>
      <c r="BG367" s="216">
        <f>IF(N367="zákl. přenesená",J367,0)</f>
        <v>0</v>
      </c>
      <c r="BH367" s="216">
        <f>IF(N367="sníž. přenesená",J367,0)</f>
        <v>0</v>
      </c>
      <c r="BI367" s="216">
        <f>IF(N367="nulová",J367,0)</f>
        <v>0</v>
      </c>
      <c r="BJ367" s="18" t="s">
        <v>87</v>
      </c>
      <c r="BK367" s="216">
        <f>ROUND(I367*H367,2)</f>
        <v>0</v>
      </c>
      <c r="BL367" s="18" t="s">
        <v>148</v>
      </c>
      <c r="BM367" s="215" t="s">
        <v>474</v>
      </c>
    </row>
    <row r="368" spans="1:65" s="13" customFormat="1" ht="11.25">
      <c r="B368" s="217"/>
      <c r="C368" s="218"/>
      <c r="D368" s="219" t="s">
        <v>150</v>
      </c>
      <c r="E368" s="220" t="s">
        <v>1</v>
      </c>
      <c r="F368" s="221" t="s">
        <v>475</v>
      </c>
      <c r="G368" s="218"/>
      <c r="H368" s="220" t="s">
        <v>1</v>
      </c>
      <c r="I368" s="222"/>
      <c r="J368" s="218"/>
      <c r="K368" s="218"/>
      <c r="L368" s="223"/>
      <c r="M368" s="224"/>
      <c r="N368" s="225"/>
      <c r="O368" s="225"/>
      <c r="P368" s="225"/>
      <c r="Q368" s="225"/>
      <c r="R368" s="225"/>
      <c r="S368" s="225"/>
      <c r="T368" s="226"/>
      <c r="AT368" s="227" t="s">
        <v>150</v>
      </c>
      <c r="AU368" s="227" t="s">
        <v>89</v>
      </c>
      <c r="AV368" s="13" t="s">
        <v>87</v>
      </c>
      <c r="AW368" s="13" t="s">
        <v>34</v>
      </c>
      <c r="AX368" s="13" t="s">
        <v>79</v>
      </c>
      <c r="AY368" s="227" t="s">
        <v>141</v>
      </c>
    </row>
    <row r="369" spans="1:65" s="14" customFormat="1" ht="11.25">
      <c r="B369" s="228"/>
      <c r="C369" s="229"/>
      <c r="D369" s="219" t="s">
        <v>150</v>
      </c>
      <c r="E369" s="230" t="s">
        <v>1</v>
      </c>
      <c r="F369" s="231" t="s">
        <v>476</v>
      </c>
      <c r="G369" s="229"/>
      <c r="H369" s="232">
        <v>2058</v>
      </c>
      <c r="I369" s="233"/>
      <c r="J369" s="229"/>
      <c r="K369" s="229"/>
      <c r="L369" s="234"/>
      <c r="M369" s="235"/>
      <c r="N369" s="236"/>
      <c r="O369" s="236"/>
      <c r="P369" s="236"/>
      <c r="Q369" s="236"/>
      <c r="R369" s="236"/>
      <c r="S369" s="236"/>
      <c r="T369" s="237"/>
      <c r="AT369" s="238" t="s">
        <v>150</v>
      </c>
      <c r="AU369" s="238" t="s">
        <v>89</v>
      </c>
      <c r="AV369" s="14" t="s">
        <v>89</v>
      </c>
      <c r="AW369" s="14" t="s">
        <v>34</v>
      </c>
      <c r="AX369" s="14" t="s">
        <v>87</v>
      </c>
      <c r="AY369" s="238" t="s">
        <v>141</v>
      </c>
    </row>
    <row r="370" spans="1:65" s="2" customFormat="1" ht="24" customHeight="1">
      <c r="A370" s="35"/>
      <c r="B370" s="36"/>
      <c r="C370" s="204" t="s">
        <v>477</v>
      </c>
      <c r="D370" s="204" t="s">
        <v>143</v>
      </c>
      <c r="E370" s="205" t="s">
        <v>478</v>
      </c>
      <c r="F370" s="206" t="s">
        <v>479</v>
      </c>
      <c r="G370" s="207" t="s">
        <v>250</v>
      </c>
      <c r="H370" s="208">
        <v>2690</v>
      </c>
      <c r="I370" s="209"/>
      <c r="J370" s="210">
        <f>ROUND(I370*H370,2)</f>
        <v>0</v>
      </c>
      <c r="K370" s="206" t="s">
        <v>147</v>
      </c>
      <c r="L370" s="40"/>
      <c r="M370" s="211" t="s">
        <v>1</v>
      </c>
      <c r="N370" s="212" t="s">
        <v>44</v>
      </c>
      <c r="O370" s="72"/>
      <c r="P370" s="213">
        <f>O370*H370</f>
        <v>0</v>
      </c>
      <c r="Q370" s="213">
        <v>0</v>
      </c>
      <c r="R370" s="213">
        <f>Q370*H370</f>
        <v>0</v>
      </c>
      <c r="S370" s="213">
        <v>0.44</v>
      </c>
      <c r="T370" s="214">
        <f>S370*H370</f>
        <v>1183.5999999999999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15" t="s">
        <v>148</v>
      </c>
      <c r="AT370" s="215" t="s">
        <v>143</v>
      </c>
      <c r="AU370" s="215" t="s">
        <v>89</v>
      </c>
      <c r="AY370" s="18" t="s">
        <v>141</v>
      </c>
      <c r="BE370" s="216">
        <f>IF(N370="základní",J370,0)</f>
        <v>0</v>
      </c>
      <c r="BF370" s="216">
        <f>IF(N370="snížená",J370,0)</f>
        <v>0</v>
      </c>
      <c r="BG370" s="216">
        <f>IF(N370="zákl. přenesená",J370,0)</f>
        <v>0</v>
      </c>
      <c r="BH370" s="216">
        <f>IF(N370="sníž. přenesená",J370,0)</f>
        <v>0</v>
      </c>
      <c r="BI370" s="216">
        <f>IF(N370="nulová",J370,0)</f>
        <v>0</v>
      </c>
      <c r="BJ370" s="18" t="s">
        <v>87</v>
      </c>
      <c r="BK370" s="216">
        <f>ROUND(I370*H370,2)</f>
        <v>0</v>
      </c>
      <c r="BL370" s="18" t="s">
        <v>148</v>
      </c>
      <c r="BM370" s="215" t="s">
        <v>480</v>
      </c>
    </row>
    <row r="371" spans="1:65" s="13" customFormat="1" ht="22.5">
      <c r="B371" s="217"/>
      <c r="C371" s="218"/>
      <c r="D371" s="219" t="s">
        <v>150</v>
      </c>
      <c r="E371" s="220" t="s">
        <v>1</v>
      </c>
      <c r="F371" s="221" t="s">
        <v>481</v>
      </c>
      <c r="G371" s="218"/>
      <c r="H371" s="220" t="s">
        <v>1</v>
      </c>
      <c r="I371" s="222"/>
      <c r="J371" s="218"/>
      <c r="K371" s="218"/>
      <c r="L371" s="223"/>
      <c r="M371" s="224"/>
      <c r="N371" s="225"/>
      <c r="O371" s="225"/>
      <c r="P371" s="225"/>
      <c r="Q371" s="225"/>
      <c r="R371" s="225"/>
      <c r="S371" s="225"/>
      <c r="T371" s="226"/>
      <c r="AT371" s="227" t="s">
        <v>150</v>
      </c>
      <c r="AU371" s="227" t="s">
        <v>89</v>
      </c>
      <c r="AV371" s="13" t="s">
        <v>87</v>
      </c>
      <c r="AW371" s="13" t="s">
        <v>34</v>
      </c>
      <c r="AX371" s="13" t="s">
        <v>79</v>
      </c>
      <c r="AY371" s="227" t="s">
        <v>141</v>
      </c>
    </row>
    <row r="372" spans="1:65" s="14" customFormat="1" ht="11.25">
      <c r="B372" s="228"/>
      <c r="C372" s="229"/>
      <c r="D372" s="219" t="s">
        <v>150</v>
      </c>
      <c r="E372" s="230" t="s">
        <v>1</v>
      </c>
      <c r="F372" s="231" t="s">
        <v>482</v>
      </c>
      <c r="G372" s="229"/>
      <c r="H372" s="232">
        <v>2690</v>
      </c>
      <c r="I372" s="233"/>
      <c r="J372" s="229"/>
      <c r="K372" s="229"/>
      <c r="L372" s="234"/>
      <c r="M372" s="235"/>
      <c r="N372" s="236"/>
      <c r="O372" s="236"/>
      <c r="P372" s="236"/>
      <c r="Q372" s="236"/>
      <c r="R372" s="236"/>
      <c r="S372" s="236"/>
      <c r="T372" s="237"/>
      <c r="AT372" s="238" t="s">
        <v>150</v>
      </c>
      <c r="AU372" s="238" t="s">
        <v>89</v>
      </c>
      <c r="AV372" s="14" t="s">
        <v>89</v>
      </c>
      <c r="AW372" s="14" t="s">
        <v>34</v>
      </c>
      <c r="AX372" s="14" t="s">
        <v>87</v>
      </c>
      <c r="AY372" s="238" t="s">
        <v>141</v>
      </c>
    </row>
    <row r="373" spans="1:65" s="2" customFormat="1" ht="16.5" customHeight="1">
      <c r="A373" s="35"/>
      <c r="B373" s="36"/>
      <c r="C373" s="204" t="s">
        <v>483</v>
      </c>
      <c r="D373" s="204" t="s">
        <v>143</v>
      </c>
      <c r="E373" s="205" t="s">
        <v>484</v>
      </c>
      <c r="F373" s="206" t="s">
        <v>485</v>
      </c>
      <c r="G373" s="207" t="s">
        <v>486</v>
      </c>
      <c r="H373" s="208">
        <v>598</v>
      </c>
      <c r="I373" s="209"/>
      <c r="J373" s="210">
        <f>ROUND(I373*H373,2)</f>
        <v>0</v>
      </c>
      <c r="K373" s="206" t="s">
        <v>147</v>
      </c>
      <c r="L373" s="40"/>
      <c r="M373" s="211" t="s">
        <v>1</v>
      </c>
      <c r="N373" s="212" t="s">
        <v>44</v>
      </c>
      <c r="O373" s="72"/>
      <c r="P373" s="213">
        <f>O373*H373</f>
        <v>0</v>
      </c>
      <c r="Q373" s="213">
        <v>0</v>
      </c>
      <c r="R373" s="213">
        <f>Q373*H373</f>
        <v>0</v>
      </c>
      <c r="S373" s="213">
        <v>0.20499999999999999</v>
      </c>
      <c r="T373" s="214">
        <f>S373*H373</f>
        <v>122.58999999999999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15" t="s">
        <v>148</v>
      </c>
      <c r="AT373" s="215" t="s">
        <v>143</v>
      </c>
      <c r="AU373" s="215" t="s">
        <v>89</v>
      </c>
      <c r="AY373" s="18" t="s">
        <v>141</v>
      </c>
      <c r="BE373" s="216">
        <f>IF(N373="základní",J373,0)</f>
        <v>0</v>
      </c>
      <c r="BF373" s="216">
        <f>IF(N373="snížená",J373,0)</f>
        <v>0</v>
      </c>
      <c r="BG373" s="216">
        <f>IF(N373="zákl. přenesená",J373,0)</f>
        <v>0</v>
      </c>
      <c r="BH373" s="216">
        <f>IF(N373="sníž. přenesená",J373,0)</f>
        <v>0</v>
      </c>
      <c r="BI373" s="216">
        <f>IF(N373="nulová",J373,0)</f>
        <v>0</v>
      </c>
      <c r="BJ373" s="18" t="s">
        <v>87</v>
      </c>
      <c r="BK373" s="216">
        <f>ROUND(I373*H373,2)</f>
        <v>0</v>
      </c>
      <c r="BL373" s="18" t="s">
        <v>148</v>
      </c>
      <c r="BM373" s="215" t="s">
        <v>487</v>
      </c>
    </row>
    <row r="374" spans="1:65" s="13" customFormat="1" ht="11.25">
      <c r="B374" s="217"/>
      <c r="C374" s="218"/>
      <c r="D374" s="219" t="s">
        <v>150</v>
      </c>
      <c r="E374" s="220" t="s">
        <v>1</v>
      </c>
      <c r="F374" s="221" t="s">
        <v>488</v>
      </c>
      <c r="G374" s="218"/>
      <c r="H374" s="220" t="s">
        <v>1</v>
      </c>
      <c r="I374" s="222"/>
      <c r="J374" s="218"/>
      <c r="K374" s="218"/>
      <c r="L374" s="223"/>
      <c r="M374" s="224"/>
      <c r="N374" s="225"/>
      <c r="O374" s="225"/>
      <c r="P374" s="225"/>
      <c r="Q374" s="225"/>
      <c r="R374" s="225"/>
      <c r="S374" s="225"/>
      <c r="T374" s="226"/>
      <c r="AT374" s="227" t="s">
        <v>150</v>
      </c>
      <c r="AU374" s="227" t="s">
        <v>89</v>
      </c>
      <c r="AV374" s="13" t="s">
        <v>87</v>
      </c>
      <c r="AW374" s="13" t="s">
        <v>34</v>
      </c>
      <c r="AX374" s="13" t="s">
        <v>79</v>
      </c>
      <c r="AY374" s="227" t="s">
        <v>141</v>
      </c>
    </row>
    <row r="375" spans="1:65" s="13" customFormat="1" ht="11.25">
      <c r="B375" s="217"/>
      <c r="C375" s="218"/>
      <c r="D375" s="219" t="s">
        <v>150</v>
      </c>
      <c r="E375" s="220" t="s">
        <v>1</v>
      </c>
      <c r="F375" s="221" t="s">
        <v>489</v>
      </c>
      <c r="G375" s="218"/>
      <c r="H375" s="220" t="s">
        <v>1</v>
      </c>
      <c r="I375" s="222"/>
      <c r="J375" s="218"/>
      <c r="K375" s="218"/>
      <c r="L375" s="223"/>
      <c r="M375" s="224"/>
      <c r="N375" s="225"/>
      <c r="O375" s="225"/>
      <c r="P375" s="225"/>
      <c r="Q375" s="225"/>
      <c r="R375" s="225"/>
      <c r="S375" s="225"/>
      <c r="T375" s="226"/>
      <c r="AT375" s="227" t="s">
        <v>150</v>
      </c>
      <c r="AU375" s="227" t="s">
        <v>89</v>
      </c>
      <c r="AV375" s="13" t="s">
        <v>87</v>
      </c>
      <c r="AW375" s="13" t="s">
        <v>34</v>
      </c>
      <c r="AX375" s="13" t="s">
        <v>79</v>
      </c>
      <c r="AY375" s="227" t="s">
        <v>141</v>
      </c>
    </row>
    <row r="376" spans="1:65" s="14" customFormat="1" ht="11.25">
      <c r="B376" s="228"/>
      <c r="C376" s="229"/>
      <c r="D376" s="219" t="s">
        <v>150</v>
      </c>
      <c r="E376" s="230" t="s">
        <v>1</v>
      </c>
      <c r="F376" s="231" t="s">
        <v>490</v>
      </c>
      <c r="G376" s="229"/>
      <c r="H376" s="232">
        <v>521</v>
      </c>
      <c r="I376" s="233"/>
      <c r="J376" s="229"/>
      <c r="K376" s="229"/>
      <c r="L376" s="234"/>
      <c r="M376" s="235"/>
      <c r="N376" s="236"/>
      <c r="O376" s="236"/>
      <c r="P376" s="236"/>
      <c r="Q376" s="236"/>
      <c r="R376" s="236"/>
      <c r="S376" s="236"/>
      <c r="T376" s="237"/>
      <c r="AT376" s="238" t="s">
        <v>150</v>
      </c>
      <c r="AU376" s="238" t="s">
        <v>89</v>
      </c>
      <c r="AV376" s="14" t="s">
        <v>89</v>
      </c>
      <c r="AW376" s="14" t="s">
        <v>34</v>
      </c>
      <c r="AX376" s="14" t="s">
        <v>79</v>
      </c>
      <c r="AY376" s="238" t="s">
        <v>141</v>
      </c>
    </row>
    <row r="377" spans="1:65" s="13" customFormat="1" ht="11.25">
      <c r="B377" s="217"/>
      <c r="C377" s="218"/>
      <c r="D377" s="219" t="s">
        <v>150</v>
      </c>
      <c r="E377" s="220" t="s">
        <v>1</v>
      </c>
      <c r="F377" s="221" t="s">
        <v>491</v>
      </c>
      <c r="G377" s="218"/>
      <c r="H377" s="220" t="s">
        <v>1</v>
      </c>
      <c r="I377" s="222"/>
      <c r="J377" s="218"/>
      <c r="K377" s="218"/>
      <c r="L377" s="223"/>
      <c r="M377" s="224"/>
      <c r="N377" s="225"/>
      <c r="O377" s="225"/>
      <c r="P377" s="225"/>
      <c r="Q377" s="225"/>
      <c r="R377" s="225"/>
      <c r="S377" s="225"/>
      <c r="T377" s="226"/>
      <c r="AT377" s="227" t="s">
        <v>150</v>
      </c>
      <c r="AU377" s="227" t="s">
        <v>89</v>
      </c>
      <c r="AV377" s="13" t="s">
        <v>87</v>
      </c>
      <c r="AW377" s="13" t="s">
        <v>34</v>
      </c>
      <c r="AX377" s="13" t="s">
        <v>79</v>
      </c>
      <c r="AY377" s="227" t="s">
        <v>141</v>
      </c>
    </row>
    <row r="378" spans="1:65" s="14" customFormat="1" ht="11.25">
      <c r="B378" s="228"/>
      <c r="C378" s="229"/>
      <c r="D378" s="219" t="s">
        <v>150</v>
      </c>
      <c r="E378" s="230" t="s">
        <v>1</v>
      </c>
      <c r="F378" s="231" t="s">
        <v>492</v>
      </c>
      <c r="G378" s="229"/>
      <c r="H378" s="232">
        <v>77</v>
      </c>
      <c r="I378" s="233"/>
      <c r="J378" s="229"/>
      <c r="K378" s="229"/>
      <c r="L378" s="234"/>
      <c r="M378" s="235"/>
      <c r="N378" s="236"/>
      <c r="O378" s="236"/>
      <c r="P378" s="236"/>
      <c r="Q378" s="236"/>
      <c r="R378" s="236"/>
      <c r="S378" s="236"/>
      <c r="T378" s="237"/>
      <c r="AT378" s="238" t="s">
        <v>150</v>
      </c>
      <c r="AU378" s="238" t="s">
        <v>89</v>
      </c>
      <c r="AV378" s="14" t="s">
        <v>89</v>
      </c>
      <c r="AW378" s="14" t="s">
        <v>34</v>
      </c>
      <c r="AX378" s="14" t="s">
        <v>79</v>
      </c>
      <c r="AY378" s="238" t="s">
        <v>141</v>
      </c>
    </row>
    <row r="379" spans="1:65" s="15" customFormat="1" ht="11.25">
      <c r="B379" s="239"/>
      <c r="C379" s="240"/>
      <c r="D379" s="219" t="s">
        <v>150</v>
      </c>
      <c r="E379" s="241" t="s">
        <v>1</v>
      </c>
      <c r="F379" s="242" t="s">
        <v>221</v>
      </c>
      <c r="G379" s="240"/>
      <c r="H379" s="243">
        <v>598</v>
      </c>
      <c r="I379" s="244"/>
      <c r="J379" s="240"/>
      <c r="K379" s="240"/>
      <c r="L379" s="245"/>
      <c r="M379" s="246"/>
      <c r="N379" s="247"/>
      <c r="O379" s="247"/>
      <c r="P379" s="247"/>
      <c r="Q379" s="247"/>
      <c r="R379" s="247"/>
      <c r="S379" s="247"/>
      <c r="T379" s="248"/>
      <c r="AT379" s="249" t="s">
        <v>150</v>
      </c>
      <c r="AU379" s="249" t="s">
        <v>89</v>
      </c>
      <c r="AV379" s="15" t="s">
        <v>148</v>
      </c>
      <c r="AW379" s="15" t="s">
        <v>34</v>
      </c>
      <c r="AX379" s="15" t="s">
        <v>87</v>
      </c>
      <c r="AY379" s="249" t="s">
        <v>141</v>
      </c>
    </row>
    <row r="380" spans="1:65" s="12" customFormat="1" ht="22.9" customHeight="1">
      <c r="B380" s="188"/>
      <c r="C380" s="189"/>
      <c r="D380" s="190" t="s">
        <v>78</v>
      </c>
      <c r="E380" s="202" t="s">
        <v>7</v>
      </c>
      <c r="F380" s="202" t="s">
        <v>493</v>
      </c>
      <c r="G380" s="189"/>
      <c r="H380" s="189"/>
      <c r="I380" s="192"/>
      <c r="J380" s="203">
        <f>BK380</f>
        <v>0</v>
      </c>
      <c r="K380" s="189"/>
      <c r="L380" s="194"/>
      <c r="M380" s="195"/>
      <c r="N380" s="196"/>
      <c r="O380" s="196"/>
      <c r="P380" s="197">
        <f>SUM(P381:P390)</f>
        <v>0</v>
      </c>
      <c r="Q380" s="196"/>
      <c r="R380" s="197">
        <f>SUM(R381:R390)</f>
        <v>2.7397999999999998</v>
      </c>
      <c r="S380" s="196"/>
      <c r="T380" s="198">
        <f>SUM(T381:T390)</f>
        <v>0</v>
      </c>
      <c r="AR380" s="199" t="s">
        <v>87</v>
      </c>
      <c r="AT380" s="200" t="s">
        <v>78</v>
      </c>
      <c r="AU380" s="200" t="s">
        <v>87</v>
      </c>
      <c r="AY380" s="199" t="s">
        <v>141</v>
      </c>
      <c r="BK380" s="201">
        <f>SUM(BK381:BK390)</f>
        <v>0</v>
      </c>
    </row>
    <row r="381" spans="1:65" s="2" customFormat="1" ht="24" customHeight="1">
      <c r="A381" s="35"/>
      <c r="B381" s="36"/>
      <c r="C381" s="204" t="s">
        <v>494</v>
      </c>
      <c r="D381" s="204" t="s">
        <v>143</v>
      </c>
      <c r="E381" s="205" t="s">
        <v>495</v>
      </c>
      <c r="F381" s="206" t="s">
        <v>496</v>
      </c>
      <c r="G381" s="207" t="s">
        <v>486</v>
      </c>
      <c r="H381" s="208">
        <v>70</v>
      </c>
      <c r="I381" s="209"/>
      <c r="J381" s="210">
        <f>ROUND(I381*H381,2)</f>
        <v>0</v>
      </c>
      <c r="K381" s="206" t="s">
        <v>147</v>
      </c>
      <c r="L381" s="40"/>
      <c r="M381" s="211" t="s">
        <v>1</v>
      </c>
      <c r="N381" s="212" t="s">
        <v>44</v>
      </c>
      <c r="O381" s="72"/>
      <c r="P381" s="213">
        <f>O381*H381</f>
        <v>0</v>
      </c>
      <c r="Q381" s="213">
        <v>7.2999999999999996E-4</v>
      </c>
      <c r="R381" s="213">
        <f>Q381*H381</f>
        <v>5.11E-2</v>
      </c>
      <c r="S381" s="213">
        <v>0</v>
      </c>
      <c r="T381" s="214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15" t="s">
        <v>148</v>
      </c>
      <c r="AT381" s="215" t="s">
        <v>143</v>
      </c>
      <c r="AU381" s="215" t="s">
        <v>89</v>
      </c>
      <c r="AY381" s="18" t="s">
        <v>141</v>
      </c>
      <c r="BE381" s="216">
        <f>IF(N381="základní",J381,0)</f>
        <v>0</v>
      </c>
      <c r="BF381" s="216">
        <f>IF(N381="snížená",J381,0)</f>
        <v>0</v>
      </c>
      <c r="BG381" s="216">
        <f>IF(N381="zákl. přenesená",J381,0)</f>
        <v>0</v>
      </c>
      <c r="BH381" s="216">
        <f>IF(N381="sníž. přenesená",J381,0)</f>
        <v>0</v>
      </c>
      <c r="BI381" s="216">
        <f>IF(N381="nulová",J381,0)</f>
        <v>0</v>
      </c>
      <c r="BJ381" s="18" t="s">
        <v>87</v>
      </c>
      <c r="BK381" s="216">
        <f>ROUND(I381*H381,2)</f>
        <v>0</v>
      </c>
      <c r="BL381" s="18" t="s">
        <v>148</v>
      </c>
      <c r="BM381" s="215" t="s">
        <v>497</v>
      </c>
    </row>
    <row r="382" spans="1:65" s="2" customFormat="1" ht="16.5" customHeight="1">
      <c r="A382" s="35"/>
      <c r="B382" s="36"/>
      <c r="C382" s="204" t="s">
        <v>498</v>
      </c>
      <c r="D382" s="204" t="s">
        <v>143</v>
      </c>
      <c r="E382" s="205" t="s">
        <v>499</v>
      </c>
      <c r="F382" s="206" t="s">
        <v>500</v>
      </c>
      <c r="G382" s="207" t="s">
        <v>146</v>
      </c>
      <c r="H382" s="208">
        <v>1.4</v>
      </c>
      <c r="I382" s="209"/>
      <c r="J382" s="210">
        <f>ROUND(I382*H382,2)</f>
        <v>0</v>
      </c>
      <c r="K382" s="206" t="s">
        <v>147</v>
      </c>
      <c r="L382" s="40"/>
      <c r="M382" s="211" t="s">
        <v>1</v>
      </c>
      <c r="N382" s="212" t="s">
        <v>44</v>
      </c>
      <c r="O382" s="72"/>
      <c r="P382" s="213">
        <f>O382*H382</f>
        <v>0</v>
      </c>
      <c r="Q382" s="213">
        <v>1.9205000000000001</v>
      </c>
      <c r="R382" s="213">
        <f>Q382*H382</f>
        <v>2.6886999999999999</v>
      </c>
      <c r="S382" s="213">
        <v>0</v>
      </c>
      <c r="T382" s="214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15" t="s">
        <v>148</v>
      </c>
      <c r="AT382" s="215" t="s">
        <v>143</v>
      </c>
      <c r="AU382" s="215" t="s">
        <v>89</v>
      </c>
      <c r="AY382" s="18" t="s">
        <v>141</v>
      </c>
      <c r="BE382" s="216">
        <f>IF(N382="základní",J382,0)</f>
        <v>0</v>
      </c>
      <c r="BF382" s="216">
        <f>IF(N382="snížená",J382,0)</f>
        <v>0</v>
      </c>
      <c r="BG382" s="216">
        <f>IF(N382="zákl. přenesená",J382,0)</f>
        <v>0</v>
      </c>
      <c r="BH382" s="216">
        <f>IF(N382="sníž. přenesená",J382,0)</f>
        <v>0</v>
      </c>
      <c r="BI382" s="216">
        <f>IF(N382="nulová",J382,0)</f>
        <v>0</v>
      </c>
      <c r="BJ382" s="18" t="s">
        <v>87</v>
      </c>
      <c r="BK382" s="216">
        <f>ROUND(I382*H382,2)</f>
        <v>0</v>
      </c>
      <c r="BL382" s="18" t="s">
        <v>148</v>
      </c>
      <c r="BM382" s="215" t="s">
        <v>501</v>
      </c>
    </row>
    <row r="383" spans="1:65" s="13" customFormat="1" ht="11.25">
      <c r="B383" s="217"/>
      <c r="C383" s="218"/>
      <c r="D383" s="219" t="s">
        <v>150</v>
      </c>
      <c r="E383" s="220" t="s">
        <v>1</v>
      </c>
      <c r="F383" s="221" t="s">
        <v>502</v>
      </c>
      <c r="G383" s="218"/>
      <c r="H383" s="220" t="s">
        <v>1</v>
      </c>
      <c r="I383" s="222"/>
      <c r="J383" s="218"/>
      <c r="K383" s="218"/>
      <c r="L383" s="223"/>
      <c r="M383" s="224"/>
      <c r="N383" s="225"/>
      <c r="O383" s="225"/>
      <c r="P383" s="225"/>
      <c r="Q383" s="225"/>
      <c r="R383" s="225"/>
      <c r="S383" s="225"/>
      <c r="T383" s="226"/>
      <c r="AT383" s="227" t="s">
        <v>150</v>
      </c>
      <c r="AU383" s="227" t="s">
        <v>89</v>
      </c>
      <c r="AV383" s="13" t="s">
        <v>87</v>
      </c>
      <c r="AW383" s="13" t="s">
        <v>34</v>
      </c>
      <c r="AX383" s="13" t="s">
        <v>79</v>
      </c>
      <c r="AY383" s="227" t="s">
        <v>141</v>
      </c>
    </row>
    <row r="384" spans="1:65" s="14" customFormat="1" ht="11.25">
      <c r="B384" s="228"/>
      <c r="C384" s="229"/>
      <c r="D384" s="219" t="s">
        <v>150</v>
      </c>
      <c r="E384" s="230" t="s">
        <v>1</v>
      </c>
      <c r="F384" s="231" t="s">
        <v>503</v>
      </c>
      <c r="G384" s="229"/>
      <c r="H384" s="232">
        <v>1.4</v>
      </c>
      <c r="I384" s="233"/>
      <c r="J384" s="229"/>
      <c r="K384" s="229"/>
      <c r="L384" s="234"/>
      <c r="M384" s="235"/>
      <c r="N384" s="236"/>
      <c r="O384" s="236"/>
      <c r="P384" s="236"/>
      <c r="Q384" s="236"/>
      <c r="R384" s="236"/>
      <c r="S384" s="236"/>
      <c r="T384" s="237"/>
      <c r="AT384" s="238" t="s">
        <v>150</v>
      </c>
      <c r="AU384" s="238" t="s">
        <v>89</v>
      </c>
      <c r="AV384" s="14" t="s">
        <v>89</v>
      </c>
      <c r="AW384" s="14" t="s">
        <v>34</v>
      </c>
      <c r="AX384" s="14" t="s">
        <v>87</v>
      </c>
      <c r="AY384" s="238" t="s">
        <v>141</v>
      </c>
    </row>
    <row r="385" spans="1:65" s="2" customFormat="1" ht="24" customHeight="1">
      <c r="A385" s="35"/>
      <c r="B385" s="36"/>
      <c r="C385" s="204" t="s">
        <v>504</v>
      </c>
      <c r="D385" s="204" t="s">
        <v>143</v>
      </c>
      <c r="E385" s="205" t="s">
        <v>505</v>
      </c>
      <c r="F385" s="206" t="s">
        <v>506</v>
      </c>
      <c r="G385" s="207" t="s">
        <v>146</v>
      </c>
      <c r="H385" s="208">
        <v>15</v>
      </c>
      <c r="I385" s="209"/>
      <c r="J385" s="210">
        <f>ROUND(I385*H385,2)</f>
        <v>0</v>
      </c>
      <c r="K385" s="206" t="s">
        <v>147</v>
      </c>
      <c r="L385" s="40"/>
      <c r="M385" s="211" t="s">
        <v>1</v>
      </c>
      <c r="N385" s="212" t="s">
        <v>44</v>
      </c>
      <c r="O385" s="72"/>
      <c r="P385" s="213">
        <f>O385*H385</f>
        <v>0</v>
      </c>
      <c r="Q385" s="213">
        <v>0</v>
      </c>
      <c r="R385" s="213">
        <f>Q385*H385</f>
        <v>0</v>
      </c>
      <c r="S385" s="213">
        <v>0</v>
      </c>
      <c r="T385" s="214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15" t="s">
        <v>148</v>
      </c>
      <c r="AT385" s="215" t="s">
        <v>143</v>
      </c>
      <c r="AU385" s="215" t="s">
        <v>89</v>
      </c>
      <c r="AY385" s="18" t="s">
        <v>141</v>
      </c>
      <c r="BE385" s="216">
        <f>IF(N385="základní",J385,0)</f>
        <v>0</v>
      </c>
      <c r="BF385" s="216">
        <f>IF(N385="snížená",J385,0)</f>
        <v>0</v>
      </c>
      <c r="BG385" s="216">
        <f>IF(N385="zákl. přenesená",J385,0)</f>
        <v>0</v>
      </c>
      <c r="BH385" s="216">
        <f>IF(N385="sníž. přenesená",J385,0)</f>
        <v>0</v>
      </c>
      <c r="BI385" s="216">
        <f>IF(N385="nulová",J385,0)</f>
        <v>0</v>
      </c>
      <c r="BJ385" s="18" t="s">
        <v>87</v>
      </c>
      <c r="BK385" s="216">
        <f>ROUND(I385*H385,2)</f>
        <v>0</v>
      </c>
      <c r="BL385" s="18" t="s">
        <v>148</v>
      </c>
      <c r="BM385" s="215" t="s">
        <v>507</v>
      </c>
    </row>
    <row r="386" spans="1:65" s="14" customFormat="1" ht="11.25">
      <c r="B386" s="228"/>
      <c r="C386" s="229"/>
      <c r="D386" s="219" t="s">
        <v>150</v>
      </c>
      <c r="E386" s="230" t="s">
        <v>1</v>
      </c>
      <c r="F386" s="231" t="s">
        <v>508</v>
      </c>
      <c r="G386" s="229"/>
      <c r="H386" s="232">
        <v>15.4</v>
      </c>
      <c r="I386" s="233"/>
      <c r="J386" s="229"/>
      <c r="K386" s="229"/>
      <c r="L386" s="234"/>
      <c r="M386" s="235"/>
      <c r="N386" s="236"/>
      <c r="O386" s="236"/>
      <c r="P386" s="236"/>
      <c r="Q386" s="236"/>
      <c r="R386" s="236"/>
      <c r="S386" s="236"/>
      <c r="T386" s="237"/>
      <c r="AT386" s="238" t="s">
        <v>150</v>
      </c>
      <c r="AU386" s="238" t="s">
        <v>89</v>
      </c>
      <c r="AV386" s="14" t="s">
        <v>89</v>
      </c>
      <c r="AW386" s="14" t="s">
        <v>34</v>
      </c>
      <c r="AX386" s="14" t="s">
        <v>79</v>
      </c>
      <c r="AY386" s="238" t="s">
        <v>141</v>
      </c>
    </row>
    <row r="387" spans="1:65" s="13" customFormat="1" ht="11.25">
      <c r="B387" s="217"/>
      <c r="C387" s="218"/>
      <c r="D387" s="219" t="s">
        <v>150</v>
      </c>
      <c r="E387" s="220" t="s">
        <v>1</v>
      </c>
      <c r="F387" s="221" t="s">
        <v>509</v>
      </c>
      <c r="G387" s="218"/>
      <c r="H387" s="220" t="s">
        <v>1</v>
      </c>
      <c r="I387" s="222"/>
      <c r="J387" s="218"/>
      <c r="K387" s="218"/>
      <c r="L387" s="223"/>
      <c r="M387" s="224"/>
      <c r="N387" s="225"/>
      <c r="O387" s="225"/>
      <c r="P387" s="225"/>
      <c r="Q387" s="225"/>
      <c r="R387" s="225"/>
      <c r="S387" s="225"/>
      <c r="T387" s="226"/>
      <c r="AT387" s="227" t="s">
        <v>150</v>
      </c>
      <c r="AU387" s="227" t="s">
        <v>89</v>
      </c>
      <c r="AV387" s="13" t="s">
        <v>87</v>
      </c>
      <c r="AW387" s="13" t="s">
        <v>34</v>
      </c>
      <c r="AX387" s="13" t="s">
        <v>79</v>
      </c>
      <c r="AY387" s="227" t="s">
        <v>141</v>
      </c>
    </row>
    <row r="388" spans="1:65" s="14" customFormat="1" ht="11.25">
      <c r="B388" s="228"/>
      <c r="C388" s="229"/>
      <c r="D388" s="219" t="s">
        <v>150</v>
      </c>
      <c r="E388" s="230" t="s">
        <v>1</v>
      </c>
      <c r="F388" s="231" t="s">
        <v>510</v>
      </c>
      <c r="G388" s="229"/>
      <c r="H388" s="232">
        <v>-0.85899999999999999</v>
      </c>
      <c r="I388" s="233"/>
      <c r="J388" s="229"/>
      <c r="K388" s="229"/>
      <c r="L388" s="234"/>
      <c r="M388" s="235"/>
      <c r="N388" s="236"/>
      <c r="O388" s="236"/>
      <c r="P388" s="236"/>
      <c r="Q388" s="236"/>
      <c r="R388" s="236"/>
      <c r="S388" s="236"/>
      <c r="T388" s="237"/>
      <c r="AT388" s="238" t="s">
        <v>150</v>
      </c>
      <c r="AU388" s="238" t="s">
        <v>89</v>
      </c>
      <c r="AV388" s="14" t="s">
        <v>89</v>
      </c>
      <c r="AW388" s="14" t="s">
        <v>34</v>
      </c>
      <c r="AX388" s="14" t="s">
        <v>79</v>
      </c>
      <c r="AY388" s="238" t="s">
        <v>141</v>
      </c>
    </row>
    <row r="389" spans="1:65" s="14" customFormat="1" ht="11.25">
      <c r="B389" s="228"/>
      <c r="C389" s="229"/>
      <c r="D389" s="219" t="s">
        <v>150</v>
      </c>
      <c r="E389" s="230" t="s">
        <v>1</v>
      </c>
      <c r="F389" s="231" t="s">
        <v>511</v>
      </c>
      <c r="G389" s="229"/>
      <c r="H389" s="232">
        <v>0.45900000000000002</v>
      </c>
      <c r="I389" s="233"/>
      <c r="J389" s="229"/>
      <c r="K389" s="229"/>
      <c r="L389" s="234"/>
      <c r="M389" s="235"/>
      <c r="N389" s="236"/>
      <c r="O389" s="236"/>
      <c r="P389" s="236"/>
      <c r="Q389" s="236"/>
      <c r="R389" s="236"/>
      <c r="S389" s="236"/>
      <c r="T389" s="237"/>
      <c r="AT389" s="238" t="s">
        <v>150</v>
      </c>
      <c r="AU389" s="238" t="s">
        <v>89</v>
      </c>
      <c r="AV389" s="14" t="s">
        <v>89</v>
      </c>
      <c r="AW389" s="14" t="s">
        <v>34</v>
      </c>
      <c r="AX389" s="14" t="s">
        <v>79</v>
      </c>
      <c r="AY389" s="238" t="s">
        <v>141</v>
      </c>
    </row>
    <row r="390" spans="1:65" s="15" customFormat="1" ht="11.25">
      <c r="B390" s="239"/>
      <c r="C390" s="240"/>
      <c r="D390" s="219" t="s">
        <v>150</v>
      </c>
      <c r="E390" s="241" t="s">
        <v>1</v>
      </c>
      <c r="F390" s="242" t="s">
        <v>221</v>
      </c>
      <c r="G390" s="240"/>
      <c r="H390" s="243">
        <v>15</v>
      </c>
      <c r="I390" s="244"/>
      <c r="J390" s="240"/>
      <c r="K390" s="240"/>
      <c r="L390" s="245"/>
      <c r="M390" s="246"/>
      <c r="N390" s="247"/>
      <c r="O390" s="247"/>
      <c r="P390" s="247"/>
      <c r="Q390" s="247"/>
      <c r="R390" s="247"/>
      <c r="S390" s="247"/>
      <c r="T390" s="248"/>
      <c r="AT390" s="249" t="s">
        <v>150</v>
      </c>
      <c r="AU390" s="249" t="s">
        <v>89</v>
      </c>
      <c r="AV390" s="15" t="s">
        <v>148</v>
      </c>
      <c r="AW390" s="15" t="s">
        <v>34</v>
      </c>
      <c r="AX390" s="15" t="s">
        <v>87</v>
      </c>
      <c r="AY390" s="249" t="s">
        <v>141</v>
      </c>
    </row>
    <row r="391" spans="1:65" s="12" customFormat="1" ht="22.9" customHeight="1">
      <c r="B391" s="188"/>
      <c r="C391" s="189"/>
      <c r="D391" s="190" t="s">
        <v>78</v>
      </c>
      <c r="E391" s="202" t="s">
        <v>148</v>
      </c>
      <c r="F391" s="202" t="s">
        <v>512</v>
      </c>
      <c r="G391" s="189"/>
      <c r="H391" s="189"/>
      <c r="I391" s="192"/>
      <c r="J391" s="203">
        <f>BK391</f>
        <v>0</v>
      </c>
      <c r="K391" s="189"/>
      <c r="L391" s="194"/>
      <c r="M391" s="195"/>
      <c r="N391" s="196"/>
      <c r="O391" s="196"/>
      <c r="P391" s="197">
        <f>SUM(P392:P395)</f>
        <v>0</v>
      </c>
      <c r="Q391" s="196"/>
      <c r="R391" s="197">
        <f>SUM(R392:R395)</f>
        <v>0</v>
      </c>
      <c r="S391" s="196"/>
      <c r="T391" s="198">
        <f>SUM(T392:T395)</f>
        <v>0</v>
      </c>
      <c r="AR391" s="199" t="s">
        <v>87</v>
      </c>
      <c r="AT391" s="200" t="s">
        <v>78</v>
      </c>
      <c r="AU391" s="200" t="s">
        <v>87</v>
      </c>
      <c r="AY391" s="199" t="s">
        <v>141</v>
      </c>
      <c r="BK391" s="201">
        <f>SUM(BK392:BK395)</f>
        <v>0</v>
      </c>
    </row>
    <row r="392" spans="1:65" s="2" customFormat="1" ht="24" customHeight="1">
      <c r="A392" s="35"/>
      <c r="B392" s="36"/>
      <c r="C392" s="204" t="s">
        <v>513</v>
      </c>
      <c r="D392" s="204" t="s">
        <v>143</v>
      </c>
      <c r="E392" s="205" t="s">
        <v>514</v>
      </c>
      <c r="F392" s="206" t="s">
        <v>515</v>
      </c>
      <c r="G392" s="207" t="s">
        <v>146</v>
      </c>
      <c r="H392" s="208">
        <v>11.5</v>
      </c>
      <c r="I392" s="209"/>
      <c r="J392" s="210">
        <f>ROUND(I392*H392,2)</f>
        <v>0</v>
      </c>
      <c r="K392" s="206" t="s">
        <v>147</v>
      </c>
      <c r="L392" s="40"/>
      <c r="M392" s="211" t="s">
        <v>1</v>
      </c>
      <c r="N392" s="212" t="s">
        <v>44</v>
      </c>
      <c r="O392" s="72"/>
      <c r="P392" s="213">
        <f>O392*H392</f>
        <v>0</v>
      </c>
      <c r="Q392" s="213">
        <v>0</v>
      </c>
      <c r="R392" s="213">
        <f>Q392*H392</f>
        <v>0</v>
      </c>
      <c r="S392" s="213">
        <v>0</v>
      </c>
      <c r="T392" s="214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15" t="s">
        <v>148</v>
      </c>
      <c r="AT392" s="215" t="s">
        <v>143</v>
      </c>
      <c r="AU392" s="215" t="s">
        <v>89</v>
      </c>
      <c r="AY392" s="18" t="s">
        <v>141</v>
      </c>
      <c r="BE392" s="216">
        <f>IF(N392="základní",J392,0)</f>
        <v>0</v>
      </c>
      <c r="BF392" s="216">
        <f>IF(N392="snížená",J392,0)</f>
        <v>0</v>
      </c>
      <c r="BG392" s="216">
        <f>IF(N392="zákl. přenesená",J392,0)</f>
        <v>0</v>
      </c>
      <c r="BH392" s="216">
        <f>IF(N392="sníž. přenesená",J392,0)</f>
        <v>0</v>
      </c>
      <c r="BI392" s="216">
        <f>IF(N392="nulová",J392,0)</f>
        <v>0</v>
      </c>
      <c r="BJ392" s="18" t="s">
        <v>87</v>
      </c>
      <c r="BK392" s="216">
        <f>ROUND(I392*H392,2)</f>
        <v>0</v>
      </c>
      <c r="BL392" s="18" t="s">
        <v>148</v>
      </c>
      <c r="BM392" s="215" t="s">
        <v>516</v>
      </c>
    </row>
    <row r="393" spans="1:65" s="13" customFormat="1" ht="11.25">
      <c r="B393" s="217"/>
      <c r="C393" s="218"/>
      <c r="D393" s="219" t="s">
        <v>150</v>
      </c>
      <c r="E393" s="220" t="s">
        <v>1</v>
      </c>
      <c r="F393" s="221" t="s">
        <v>517</v>
      </c>
      <c r="G393" s="218"/>
      <c r="H393" s="220" t="s">
        <v>1</v>
      </c>
      <c r="I393" s="222"/>
      <c r="J393" s="218"/>
      <c r="K393" s="218"/>
      <c r="L393" s="223"/>
      <c r="M393" s="224"/>
      <c r="N393" s="225"/>
      <c r="O393" s="225"/>
      <c r="P393" s="225"/>
      <c r="Q393" s="225"/>
      <c r="R393" s="225"/>
      <c r="S393" s="225"/>
      <c r="T393" s="226"/>
      <c r="AT393" s="227" t="s">
        <v>150</v>
      </c>
      <c r="AU393" s="227" t="s">
        <v>89</v>
      </c>
      <c r="AV393" s="13" t="s">
        <v>87</v>
      </c>
      <c r="AW393" s="13" t="s">
        <v>34</v>
      </c>
      <c r="AX393" s="13" t="s">
        <v>79</v>
      </c>
      <c r="AY393" s="227" t="s">
        <v>141</v>
      </c>
    </row>
    <row r="394" spans="1:65" s="13" customFormat="1" ht="11.25">
      <c r="B394" s="217"/>
      <c r="C394" s="218"/>
      <c r="D394" s="219" t="s">
        <v>150</v>
      </c>
      <c r="E394" s="220" t="s">
        <v>1</v>
      </c>
      <c r="F394" s="221" t="s">
        <v>518</v>
      </c>
      <c r="G394" s="218"/>
      <c r="H394" s="220" t="s">
        <v>1</v>
      </c>
      <c r="I394" s="222"/>
      <c r="J394" s="218"/>
      <c r="K394" s="218"/>
      <c r="L394" s="223"/>
      <c r="M394" s="224"/>
      <c r="N394" s="225"/>
      <c r="O394" s="225"/>
      <c r="P394" s="225"/>
      <c r="Q394" s="225"/>
      <c r="R394" s="225"/>
      <c r="S394" s="225"/>
      <c r="T394" s="226"/>
      <c r="AT394" s="227" t="s">
        <v>150</v>
      </c>
      <c r="AU394" s="227" t="s">
        <v>89</v>
      </c>
      <c r="AV394" s="13" t="s">
        <v>87</v>
      </c>
      <c r="AW394" s="13" t="s">
        <v>34</v>
      </c>
      <c r="AX394" s="13" t="s">
        <v>79</v>
      </c>
      <c r="AY394" s="227" t="s">
        <v>141</v>
      </c>
    </row>
    <row r="395" spans="1:65" s="14" customFormat="1" ht="11.25">
      <c r="B395" s="228"/>
      <c r="C395" s="229"/>
      <c r="D395" s="219" t="s">
        <v>150</v>
      </c>
      <c r="E395" s="230" t="s">
        <v>1</v>
      </c>
      <c r="F395" s="231" t="s">
        <v>519</v>
      </c>
      <c r="G395" s="229"/>
      <c r="H395" s="232">
        <v>11.5</v>
      </c>
      <c r="I395" s="233"/>
      <c r="J395" s="229"/>
      <c r="K395" s="229"/>
      <c r="L395" s="234"/>
      <c r="M395" s="235"/>
      <c r="N395" s="236"/>
      <c r="O395" s="236"/>
      <c r="P395" s="236"/>
      <c r="Q395" s="236"/>
      <c r="R395" s="236"/>
      <c r="S395" s="236"/>
      <c r="T395" s="237"/>
      <c r="AT395" s="238" t="s">
        <v>150</v>
      </c>
      <c r="AU395" s="238" t="s">
        <v>89</v>
      </c>
      <c r="AV395" s="14" t="s">
        <v>89</v>
      </c>
      <c r="AW395" s="14" t="s">
        <v>34</v>
      </c>
      <c r="AX395" s="14" t="s">
        <v>87</v>
      </c>
      <c r="AY395" s="238" t="s">
        <v>141</v>
      </c>
    </row>
    <row r="396" spans="1:65" s="12" customFormat="1" ht="22.9" customHeight="1">
      <c r="B396" s="188"/>
      <c r="C396" s="189"/>
      <c r="D396" s="190" t="s">
        <v>78</v>
      </c>
      <c r="E396" s="202" t="s">
        <v>170</v>
      </c>
      <c r="F396" s="202" t="s">
        <v>520</v>
      </c>
      <c r="G396" s="189"/>
      <c r="H396" s="189"/>
      <c r="I396" s="192"/>
      <c r="J396" s="203">
        <f>BK396</f>
        <v>0</v>
      </c>
      <c r="K396" s="189"/>
      <c r="L396" s="194"/>
      <c r="M396" s="195"/>
      <c r="N396" s="196"/>
      <c r="O396" s="196"/>
      <c r="P396" s="197">
        <f>P397+P419+P447+P458</f>
        <v>0</v>
      </c>
      <c r="Q396" s="196"/>
      <c r="R396" s="197">
        <f>R397+R419+R447+R458</f>
        <v>674.85153000000003</v>
      </c>
      <c r="S396" s="196"/>
      <c r="T396" s="198">
        <f>T397+T419+T447+T458</f>
        <v>0</v>
      </c>
      <c r="AR396" s="199" t="s">
        <v>87</v>
      </c>
      <c r="AT396" s="200" t="s">
        <v>78</v>
      </c>
      <c r="AU396" s="200" t="s">
        <v>87</v>
      </c>
      <c r="AY396" s="199" t="s">
        <v>141</v>
      </c>
      <c r="BK396" s="201">
        <f>BK397+BK419+BK447+BK458</f>
        <v>0</v>
      </c>
    </row>
    <row r="397" spans="1:65" s="12" customFormat="1" ht="20.85" customHeight="1">
      <c r="B397" s="188"/>
      <c r="C397" s="189"/>
      <c r="D397" s="190" t="s">
        <v>78</v>
      </c>
      <c r="E397" s="202" t="s">
        <v>521</v>
      </c>
      <c r="F397" s="202" t="s">
        <v>522</v>
      </c>
      <c r="G397" s="189"/>
      <c r="H397" s="189"/>
      <c r="I397" s="192"/>
      <c r="J397" s="203">
        <f>BK397</f>
        <v>0</v>
      </c>
      <c r="K397" s="189"/>
      <c r="L397" s="194"/>
      <c r="M397" s="195"/>
      <c r="N397" s="196"/>
      <c r="O397" s="196"/>
      <c r="P397" s="197">
        <f>SUM(P398:P418)</f>
        <v>0</v>
      </c>
      <c r="Q397" s="196"/>
      <c r="R397" s="197">
        <f>SUM(R398:R418)</f>
        <v>308.18327999999997</v>
      </c>
      <c r="S397" s="196"/>
      <c r="T397" s="198">
        <f>SUM(T398:T418)</f>
        <v>0</v>
      </c>
      <c r="AR397" s="199" t="s">
        <v>87</v>
      </c>
      <c r="AT397" s="200" t="s">
        <v>78</v>
      </c>
      <c r="AU397" s="200" t="s">
        <v>89</v>
      </c>
      <c r="AY397" s="199" t="s">
        <v>141</v>
      </c>
      <c r="BK397" s="201">
        <f>SUM(BK398:BK418)</f>
        <v>0</v>
      </c>
    </row>
    <row r="398" spans="1:65" s="2" customFormat="1" ht="24" customHeight="1">
      <c r="A398" s="35"/>
      <c r="B398" s="36"/>
      <c r="C398" s="204" t="s">
        <v>523</v>
      </c>
      <c r="D398" s="204" t="s">
        <v>143</v>
      </c>
      <c r="E398" s="205" t="s">
        <v>524</v>
      </c>
      <c r="F398" s="206" t="s">
        <v>525</v>
      </c>
      <c r="G398" s="207" t="s">
        <v>250</v>
      </c>
      <c r="H398" s="208">
        <v>1094</v>
      </c>
      <c r="I398" s="209"/>
      <c r="J398" s="210">
        <f>ROUND(I398*H398,2)</f>
        <v>0</v>
      </c>
      <c r="K398" s="206" t="s">
        <v>147</v>
      </c>
      <c r="L398" s="40"/>
      <c r="M398" s="211" t="s">
        <v>1</v>
      </c>
      <c r="N398" s="212" t="s">
        <v>44</v>
      </c>
      <c r="O398" s="72"/>
      <c r="P398" s="213">
        <f>O398*H398</f>
        <v>0</v>
      </c>
      <c r="Q398" s="213">
        <v>0.10362</v>
      </c>
      <c r="R398" s="213">
        <f>Q398*H398</f>
        <v>113.36028</v>
      </c>
      <c r="S398" s="213">
        <v>0</v>
      </c>
      <c r="T398" s="214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215" t="s">
        <v>148</v>
      </c>
      <c r="AT398" s="215" t="s">
        <v>143</v>
      </c>
      <c r="AU398" s="215" t="s">
        <v>159</v>
      </c>
      <c r="AY398" s="18" t="s">
        <v>141</v>
      </c>
      <c r="BE398" s="216">
        <f>IF(N398="základní",J398,0)</f>
        <v>0</v>
      </c>
      <c r="BF398" s="216">
        <f>IF(N398="snížená",J398,0)</f>
        <v>0</v>
      </c>
      <c r="BG398" s="216">
        <f>IF(N398="zákl. přenesená",J398,0)</f>
        <v>0</v>
      </c>
      <c r="BH398" s="216">
        <f>IF(N398="sníž. přenesená",J398,0)</f>
        <v>0</v>
      </c>
      <c r="BI398" s="216">
        <f>IF(N398="nulová",J398,0)</f>
        <v>0</v>
      </c>
      <c r="BJ398" s="18" t="s">
        <v>87</v>
      </c>
      <c r="BK398" s="216">
        <f>ROUND(I398*H398,2)</f>
        <v>0</v>
      </c>
      <c r="BL398" s="18" t="s">
        <v>148</v>
      </c>
      <c r="BM398" s="215" t="s">
        <v>526</v>
      </c>
    </row>
    <row r="399" spans="1:65" s="13" customFormat="1" ht="11.25">
      <c r="B399" s="217"/>
      <c r="C399" s="218"/>
      <c r="D399" s="219" t="s">
        <v>150</v>
      </c>
      <c r="E399" s="220" t="s">
        <v>1</v>
      </c>
      <c r="F399" s="221" t="s">
        <v>527</v>
      </c>
      <c r="G399" s="218"/>
      <c r="H399" s="220" t="s">
        <v>1</v>
      </c>
      <c r="I399" s="222"/>
      <c r="J399" s="218"/>
      <c r="K399" s="218"/>
      <c r="L399" s="223"/>
      <c r="M399" s="224"/>
      <c r="N399" s="225"/>
      <c r="O399" s="225"/>
      <c r="P399" s="225"/>
      <c r="Q399" s="225"/>
      <c r="R399" s="225"/>
      <c r="S399" s="225"/>
      <c r="T399" s="226"/>
      <c r="AT399" s="227" t="s">
        <v>150</v>
      </c>
      <c r="AU399" s="227" t="s">
        <v>159</v>
      </c>
      <c r="AV399" s="13" t="s">
        <v>87</v>
      </c>
      <c r="AW399" s="13" t="s">
        <v>34</v>
      </c>
      <c r="AX399" s="13" t="s">
        <v>79</v>
      </c>
      <c r="AY399" s="227" t="s">
        <v>141</v>
      </c>
    </row>
    <row r="400" spans="1:65" s="14" customFormat="1" ht="11.25">
      <c r="B400" s="228"/>
      <c r="C400" s="229"/>
      <c r="D400" s="219" t="s">
        <v>150</v>
      </c>
      <c r="E400" s="230" t="s">
        <v>1</v>
      </c>
      <c r="F400" s="231" t="s">
        <v>528</v>
      </c>
      <c r="G400" s="229"/>
      <c r="H400" s="232">
        <v>1086.2</v>
      </c>
      <c r="I400" s="233"/>
      <c r="J400" s="229"/>
      <c r="K400" s="229"/>
      <c r="L400" s="234"/>
      <c r="M400" s="235"/>
      <c r="N400" s="236"/>
      <c r="O400" s="236"/>
      <c r="P400" s="236"/>
      <c r="Q400" s="236"/>
      <c r="R400" s="236"/>
      <c r="S400" s="236"/>
      <c r="T400" s="237"/>
      <c r="AT400" s="238" t="s">
        <v>150</v>
      </c>
      <c r="AU400" s="238" t="s">
        <v>159</v>
      </c>
      <c r="AV400" s="14" t="s">
        <v>89</v>
      </c>
      <c r="AW400" s="14" t="s">
        <v>34</v>
      </c>
      <c r="AX400" s="14" t="s">
        <v>79</v>
      </c>
      <c r="AY400" s="238" t="s">
        <v>141</v>
      </c>
    </row>
    <row r="401" spans="1:65" s="16" customFormat="1" ht="11.25">
      <c r="B401" s="250"/>
      <c r="C401" s="251"/>
      <c r="D401" s="219" t="s">
        <v>150</v>
      </c>
      <c r="E401" s="252" t="s">
        <v>1</v>
      </c>
      <c r="F401" s="253" t="s">
        <v>272</v>
      </c>
      <c r="G401" s="251"/>
      <c r="H401" s="254">
        <v>1086.2</v>
      </c>
      <c r="I401" s="255"/>
      <c r="J401" s="251"/>
      <c r="K401" s="251"/>
      <c r="L401" s="256"/>
      <c r="M401" s="257"/>
      <c r="N401" s="258"/>
      <c r="O401" s="258"/>
      <c r="P401" s="258"/>
      <c r="Q401" s="258"/>
      <c r="R401" s="258"/>
      <c r="S401" s="258"/>
      <c r="T401" s="259"/>
      <c r="AT401" s="260" t="s">
        <v>150</v>
      </c>
      <c r="AU401" s="260" t="s">
        <v>159</v>
      </c>
      <c r="AV401" s="16" t="s">
        <v>159</v>
      </c>
      <c r="AW401" s="16" t="s">
        <v>34</v>
      </c>
      <c r="AX401" s="16" t="s">
        <v>79</v>
      </c>
      <c r="AY401" s="260" t="s">
        <v>141</v>
      </c>
    </row>
    <row r="402" spans="1:65" s="13" customFormat="1" ht="11.25">
      <c r="B402" s="217"/>
      <c r="C402" s="218"/>
      <c r="D402" s="219" t="s">
        <v>150</v>
      </c>
      <c r="E402" s="220" t="s">
        <v>1</v>
      </c>
      <c r="F402" s="221" t="s">
        <v>529</v>
      </c>
      <c r="G402" s="218"/>
      <c r="H402" s="220" t="s">
        <v>1</v>
      </c>
      <c r="I402" s="222"/>
      <c r="J402" s="218"/>
      <c r="K402" s="218"/>
      <c r="L402" s="223"/>
      <c r="M402" s="224"/>
      <c r="N402" s="225"/>
      <c r="O402" s="225"/>
      <c r="P402" s="225"/>
      <c r="Q402" s="225"/>
      <c r="R402" s="225"/>
      <c r="S402" s="225"/>
      <c r="T402" s="226"/>
      <c r="AT402" s="227" t="s">
        <v>150</v>
      </c>
      <c r="AU402" s="227" t="s">
        <v>159</v>
      </c>
      <c r="AV402" s="13" t="s">
        <v>87</v>
      </c>
      <c r="AW402" s="13" t="s">
        <v>34</v>
      </c>
      <c r="AX402" s="13" t="s">
        <v>79</v>
      </c>
      <c r="AY402" s="227" t="s">
        <v>141</v>
      </c>
    </row>
    <row r="403" spans="1:65" s="14" customFormat="1" ht="11.25">
      <c r="B403" s="228"/>
      <c r="C403" s="229"/>
      <c r="D403" s="219" t="s">
        <v>150</v>
      </c>
      <c r="E403" s="230" t="s">
        <v>1</v>
      </c>
      <c r="F403" s="231" t="s">
        <v>530</v>
      </c>
      <c r="G403" s="229"/>
      <c r="H403" s="232">
        <v>7.8</v>
      </c>
      <c r="I403" s="233"/>
      <c r="J403" s="229"/>
      <c r="K403" s="229"/>
      <c r="L403" s="234"/>
      <c r="M403" s="235"/>
      <c r="N403" s="236"/>
      <c r="O403" s="236"/>
      <c r="P403" s="236"/>
      <c r="Q403" s="236"/>
      <c r="R403" s="236"/>
      <c r="S403" s="236"/>
      <c r="T403" s="237"/>
      <c r="AT403" s="238" t="s">
        <v>150</v>
      </c>
      <c r="AU403" s="238" t="s">
        <v>159</v>
      </c>
      <c r="AV403" s="14" t="s">
        <v>89</v>
      </c>
      <c r="AW403" s="14" t="s">
        <v>34</v>
      </c>
      <c r="AX403" s="14" t="s">
        <v>79</v>
      </c>
      <c r="AY403" s="238" t="s">
        <v>141</v>
      </c>
    </row>
    <row r="404" spans="1:65" s="16" customFormat="1" ht="11.25">
      <c r="B404" s="250"/>
      <c r="C404" s="251"/>
      <c r="D404" s="219" t="s">
        <v>150</v>
      </c>
      <c r="E404" s="252" t="s">
        <v>1</v>
      </c>
      <c r="F404" s="253" t="s">
        <v>531</v>
      </c>
      <c r="G404" s="251"/>
      <c r="H404" s="254">
        <v>7.8</v>
      </c>
      <c r="I404" s="255"/>
      <c r="J404" s="251"/>
      <c r="K404" s="251"/>
      <c r="L404" s="256"/>
      <c r="M404" s="257"/>
      <c r="N404" s="258"/>
      <c r="O404" s="258"/>
      <c r="P404" s="258"/>
      <c r="Q404" s="258"/>
      <c r="R404" s="258"/>
      <c r="S404" s="258"/>
      <c r="T404" s="259"/>
      <c r="AT404" s="260" t="s">
        <v>150</v>
      </c>
      <c r="AU404" s="260" t="s">
        <v>159</v>
      </c>
      <c r="AV404" s="16" t="s">
        <v>159</v>
      </c>
      <c r="AW404" s="16" t="s">
        <v>34</v>
      </c>
      <c r="AX404" s="16" t="s">
        <v>79</v>
      </c>
      <c r="AY404" s="260" t="s">
        <v>141</v>
      </c>
    </row>
    <row r="405" spans="1:65" s="15" customFormat="1" ht="11.25">
      <c r="B405" s="239"/>
      <c r="C405" s="240"/>
      <c r="D405" s="219" t="s">
        <v>150</v>
      </c>
      <c r="E405" s="241" t="s">
        <v>1</v>
      </c>
      <c r="F405" s="242" t="s">
        <v>221</v>
      </c>
      <c r="G405" s="240"/>
      <c r="H405" s="243">
        <v>1094</v>
      </c>
      <c r="I405" s="244"/>
      <c r="J405" s="240"/>
      <c r="K405" s="240"/>
      <c r="L405" s="245"/>
      <c r="M405" s="246"/>
      <c r="N405" s="247"/>
      <c r="O405" s="247"/>
      <c r="P405" s="247"/>
      <c r="Q405" s="247"/>
      <c r="R405" s="247"/>
      <c r="S405" s="247"/>
      <c r="T405" s="248"/>
      <c r="AT405" s="249" t="s">
        <v>150</v>
      </c>
      <c r="AU405" s="249" t="s">
        <v>159</v>
      </c>
      <c r="AV405" s="15" t="s">
        <v>148</v>
      </c>
      <c r="AW405" s="15" t="s">
        <v>34</v>
      </c>
      <c r="AX405" s="15" t="s">
        <v>87</v>
      </c>
      <c r="AY405" s="249" t="s">
        <v>141</v>
      </c>
    </row>
    <row r="406" spans="1:65" s="2" customFormat="1" ht="16.5" customHeight="1">
      <c r="A406" s="35"/>
      <c r="B406" s="36"/>
      <c r="C406" s="261" t="s">
        <v>532</v>
      </c>
      <c r="D406" s="261" t="s">
        <v>278</v>
      </c>
      <c r="E406" s="262" t="s">
        <v>533</v>
      </c>
      <c r="F406" s="263" t="s">
        <v>534</v>
      </c>
      <c r="G406" s="264" t="s">
        <v>250</v>
      </c>
      <c r="H406" s="265">
        <v>1098</v>
      </c>
      <c r="I406" s="266"/>
      <c r="J406" s="267">
        <f>ROUND(I406*H406,2)</f>
        <v>0</v>
      </c>
      <c r="K406" s="263" t="s">
        <v>1</v>
      </c>
      <c r="L406" s="268"/>
      <c r="M406" s="269" t="s">
        <v>1</v>
      </c>
      <c r="N406" s="270" t="s">
        <v>44</v>
      </c>
      <c r="O406" s="72"/>
      <c r="P406" s="213">
        <f>O406*H406</f>
        <v>0</v>
      </c>
      <c r="Q406" s="213">
        <v>0.17599999999999999</v>
      </c>
      <c r="R406" s="213">
        <f>Q406*H406</f>
        <v>193.24799999999999</v>
      </c>
      <c r="S406" s="213">
        <v>0</v>
      </c>
      <c r="T406" s="214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215" t="s">
        <v>186</v>
      </c>
      <c r="AT406" s="215" t="s">
        <v>278</v>
      </c>
      <c r="AU406" s="215" t="s">
        <v>159</v>
      </c>
      <c r="AY406" s="18" t="s">
        <v>141</v>
      </c>
      <c r="BE406" s="216">
        <f>IF(N406="základní",J406,0)</f>
        <v>0</v>
      </c>
      <c r="BF406" s="216">
        <f>IF(N406="snížená",J406,0)</f>
        <v>0</v>
      </c>
      <c r="BG406" s="216">
        <f>IF(N406="zákl. přenesená",J406,0)</f>
        <v>0</v>
      </c>
      <c r="BH406" s="216">
        <f>IF(N406="sníž. přenesená",J406,0)</f>
        <v>0</v>
      </c>
      <c r="BI406" s="216">
        <f>IF(N406="nulová",J406,0)</f>
        <v>0</v>
      </c>
      <c r="BJ406" s="18" t="s">
        <v>87</v>
      </c>
      <c r="BK406" s="216">
        <f>ROUND(I406*H406,2)</f>
        <v>0</v>
      </c>
      <c r="BL406" s="18" t="s">
        <v>148</v>
      </c>
      <c r="BM406" s="215" t="s">
        <v>535</v>
      </c>
    </row>
    <row r="407" spans="1:65" s="13" customFormat="1" ht="22.5">
      <c r="B407" s="217"/>
      <c r="C407" s="218"/>
      <c r="D407" s="219" t="s">
        <v>150</v>
      </c>
      <c r="E407" s="220" t="s">
        <v>1</v>
      </c>
      <c r="F407" s="221" t="s">
        <v>536</v>
      </c>
      <c r="G407" s="218"/>
      <c r="H407" s="220" t="s">
        <v>1</v>
      </c>
      <c r="I407" s="222"/>
      <c r="J407" s="218"/>
      <c r="K407" s="218"/>
      <c r="L407" s="223"/>
      <c r="M407" s="224"/>
      <c r="N407" s="225"/>
      <c r="O407" s="225"/>
      <c r="P407" s="225"/>
      <c r="Q407" s="225"/>
      <c r="R407" s="225"/>
      <c r="S407" s="225"/>
      <c r="T407" s="226"/>
      <c r="AT407" s="227" t="s">
        <v>150</v>
      </c>
      <c r="AU407" s="227" t="s">
        <v>159</v>
      </c>
      <c r="AV407" s="13" t="s">
        <v>87</v>
      </c>
      <c r="AW407" s="13" t="s">
        <v>34</v>
      </c>
      <c r="AX407" s="13" t="s">
        <v>79</v>
      </c>
      <c r="AY407" s="227" t="s">
        <v>141</v>
      </c>
    </row>
    <row r="408" spans="1:65" s="14" customFormat="1" ht="11.25">
      <c r="B408" s="228"/>
      <c r="C408" s="229"/>
      <c r="D408" s="219" t="s">
        <v>150</v>
      </c>
      <c r="E408" s="230" t="s">
        <v>1</v>
      </c>
      <c r="F408" s="231" t="s">
        <v>537</v>
      </c>
      <c r="G408" s="229"/>
      <c r="H408" s="232">
        <v>1098</v>
      </c>
      <c r="I408" s="233"/>
      <c r="J408" s="229"/>
      <c r="K408" s="229"/>
      <c r="L408" s="234"/>
      <c r="M408" s="235"/>
      <c r="N408" s="236"/>
      <c r="O408" s="236"/>
      <c r="P408" s="236"/>
      <c r="Q408" s="236"/>
      <c r="R408" s="236"/>
      <c r="S408" s="236"/>
      <c r="T408" s="237"/>
      <c r="AT408" s="238" t="s">
        <v>150</v>
      </c>
      <c r="AU408" s="238" t="s">
        <v>159</v>
      </c>
      <c r="AV408" s="14" t="s">
        <v>89</v>
      </c>
      <c r="AW408" s="14" t="s">
        <v>34</v>
      </c>
      <c r="AX408" s="14" t="s">
        <v>87</v>
      </c>
      <c r="AY408" s="238" t="s">
        <v>141</v>
      </c>
    </row>
    <row r="409" spans="1:65" s="2" customFormat="1" ht="24" customHeight="1">
      <c r="A409" s="35"/>
      <c r="B409" s="36"/>
      <c r="C409" s="261" t="s">
        <v>538</v>
      </c>
      <c r="D409" s="261" t="s">
        <v>278</v>
      </c>
      <c r="E409" s="262" t="s">
        <v>539</v>
      </c>
      <c r="F409" s="263" t="s">
        <v>540</v>
      </c>
      <c r="G409" s="264" t="s">
        <v>250</v>
      </c>
      <c r="H409" s="265">
        <v>9</v>
      </c>
      <c r="I409" s="266"/>
      <c r="J409" s="267">
        <f>ROUND(I409*H409,2)</f>
        <v>0</v>
      </c>
      <c r="K409" s="263" t="s">
        <v>147</v>
      </c>
      <c r="L409" s="268"/>
      <c r="M409" s="269" t="s">
        <v>1</v>
      </c>
      <c r="N409" s="270" t="s">
        <v>44</v>
      </c>
      <c r="O409" s="72"/>
      <c r="P409" s="213">
        <f>O409*H409</f>
        <v>0</v>
      </c>
      <c r="Q409" s="213">
        <v>0.17499999999999999</v>
      </c>
      <c r="R409" s="213">
        <f>Q409*H409</f>
        <v>1.575</v>
      </c>
      <c r="S409" s="213">
        <v>0</v>
      </c>
      <c r="T409" s="214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215" t="s">
        <v>186</v>
      </c>
      <c r="AT409" s="215" t="s">
        <v>278</v>
      </c>
      <c r="AU409" s="215" t="s">
        <v>159</v>
      </c>
      <c r="AY409" s="18" t="s">
        <v>141</v>
      </c>
      <c r="BE409" s="216">
        <f>IF(N409="základní",J409,0)</f>
        <v>0</v>
      </c>
      <c r="BF409" s="216">
        <f>IF(N409="snížená",J409,0)</f>
        <v>0</v>
      </c>
      <c r="BG409" s="216">
        <f>IF(N409="zákl. přenesená",J409,0)</f>
        <v>0</v>
      </c>
      <c r="BH409" s="216">
        <f>IF(N409="sníž. přenesená",J409,0)</f>
        <v>0</v>
      </c>
      <c r="BI409" s="216">
        <f>IF(N409="nulová",J409,0)</f>
        <v>0</v>
      </c>
      <c r="BJ409" s="18" t="s">
        <v>87</v>
      </c>
      <c r="BK409" s="216">
        <f>ROUND(I409*H409,2)</f>
        <v>0</v>
      </c>
      <c r="BL409" s="18" t="s">
        <v>148</v>
      </c>
      <c r="BM409" s="215" t="s">
        <v>541</v>
      </c>
    </row>
    <row r="410" spans="1:65" s="13" customFormat="1" ht="11.25">
      <c r="B410" s="217"/>
      <c r="C410" s="218"/>
      <c r="D410" s="219" t="s">
        <v>150</v>
      </c>
      <c r="E410" s="220" t="s">
        <v>1</v>
      </c>
      <c r="F410" s="221" t="s">
        <v>542</v>
      </c>
      <c r="G410" s="218"/>
      <c r="H410" s="220" t="s">
        <v>1</v>
      </c>
      <c r="I410" s="222"/>
      <c r="J410" s="218"/>
      <c r="K410" s="218"/>
      <c r="L410" s="223"/>
      <c r="M410" s="224"/>
      <c r="N410" s="225"/>
      <c r="O410" s="225"/>
      <c r="P410" s="225"/>
      <c r="Q410" s="225"/>
      <c r="R410" s="225"/>
      <c r="S410" s="225"/>
      <c r="T410" s="226"/>
      <c r="AT410" s="227" t="s">
        <v>150</v>
      </c>
      <c r="AU410" s="227" t="s">
        <v>159</v>
      </c>
      <c r="AV410" s="13" t="s">
        <v>87</v>
      </c>
      <c r="AW410" s="13" t="s">
        <v>34</v>
      </c>
      <c r="AX410" s="13" t="s">
        <v>79</v>
      </c>
      <c r="AY410" s="227" t="s">
        <v>141</v>
      </c>
    </row>
    <row r="411" spans="1:65" s="13" customFormat="1" ht="22.5">
      <c r="B411" s="217"/>
      <c r="C411" s="218"/>
      <c r="D411" s="219" t="s">
        <v>150</v>
      </c>
      <c r="E411" s="220" t="s">
        <v>1</v>
      </c>
      <c r="F411" s="221" t="s">
        <v>543</v>
      </c>
      <c r="G411" s="218"/>
      <c r="H411" s="220" t="s">
        <v>1</v>
      </c>
      <c r="I411" s="222"/>
      <c r="J411" s="218"/>
      <c r="K411" s="218"/>
      <c r="L411" s="223"/>
      <c r="M411" s="224"/>
      <c r="N411" s="225"/>
      <c r="O411" s="225"/>
      <c r="P411" s="225"/>
      <c r="Q411" s="225"/>
      <c r="R411" s="225"/>
      <c r="S411" s="225"/>
      <c r="T411" s="226"/>
      <c r="AT411" s="227" t="s">
        <v>150</v>
      </c>
      <c r="AU411" s="227" t="s">
        <v>159</v>
      </c>
      <c r="AV411" s="13" t="s">
        <v>87</v>
      </c>
      <c r="AW411" s="13" t="s">
        <v>34</v>
      </c>
      <c r="AX411" s="13" t="s">
        <v>79</v>
      </c>
      <c r="AY411" s="227" t="s">
        <v>141</v>
      </c>
    </row>
    <row r="412" spans="1:65" s="14" customFormat="1" ht="11.25">
      <c r="B412" s="228"/>
      <c r="C412" s="229"/>
      <c r="D412" s="219" t="s">
        <v>150</v>
      </c>
      <c r="E412" s="230" t="s">
        <v>1</v>
      </c>
      <c r="F412" s="231" t="s">
        <v>544</v>
      </c>
      <c r="G412" s="229"/>
      <c r="H412" s="232">
        <v>9</v>
      </c>
      <c r="I412" s="233"/>
      <c r="J412" s="229"/>
      <c r="K412" s="229"/>
      <c r="L412" s="234"/>
      <c r="M412" s="235"/>
      <c r="N412" s="236"/>
      <c r="O412" s="236"/>
      <c r="P412" s="236"/>
      <c r="Q412" s="236"/>
      <c r="R412" s="236"/>
      <c r="S412" s="236"/>
      <c r="T412" s="237"/>
      <c r="AT412" s="238" t="s">
        <v>150</v>
      </c>
      <c r="AU412" s="238" t="s">
        <v>159</v>
      </c>
      <c r="AV412" s="14" t="s">
        <v>89</v>
      </c>
      <c r="AW412" s="14" t="s">
        <v>34</v>
      </c>
      <c r="AX412" s="14" t="s">
        <v>87</v>
      </c>
      <c r="AY412" s="238" t="s">
        <v>141</v>
      </c>
    </row>
    <row r="413" spans="1:65" s="2" customFormat="1" ht="24" customHeight="1">
      <c r="A413" s="35"/>
      <c r="B413" s="36"/>
      <c r="C413" s="204" t="s">
        <v>545</v>
      </c>
      <c r="D413" s="204" t="s">
        <v>143</v>
      </c>
      <c r="E413" s="205" t="s">
        <v>546</v>
      </c>
      <c r="F413" s="206" t="s">
        <v>547</v>
      </c>
      <c r="G413" s="207" t="s">
        <v>250</v>
      </c>
      <c r="H413" s="208">
        <v>1094</v>
      </c>
      <c r="I413" s="209"/>
      <c r="J413" s="210">
        <f>ROUND(I413*H413,2)</f>
        <v>0</v>
      </c>
      <c r="K413" s="206" t="s">
        <v>147</v>
      </c>
      <c r="L413" s="40"/>
      <c r="M413" s="211" t="s">
        <v>1</v>
      </c>
      <c r="N413" s="212" t="s">
        <v>44</v>
      </c>
      <c r="O413" s="72"/>
      <c r="P413" s="213">
        <f>O413*H413</f>
        <v>0</v>
      </c>
      <c r="Q413" s="213">
        <v>0</v>
      </c>
      <c r="R413" s="213">
        <f>Q413*H413</f>
        <v>0</v>
      </c>
      <c r="S413" s="213">
        <v>0</v>
      </c>
      <c r="T413" s="214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215" t="s">
        <v>148</v>
      </c>
      <c r="AT413" s="215" t="s">
        <v>143</v>
      </c>
      <c r="AU413" s="215" t="s">
        <v>159</v>
      </c>
      <c r="AY413" s="18" t="s">
        <v>141</v>
      </c>
      <c r="BE413" s="216">
        <f>IF(N413="základní",J413,0)</f>
        <v>0</v>
      </c>
      <c r="BF413" s="216">
        <f>IF(N413="snížená",J413,0)</f>
        <v>0</v>
      </c>
      <c r="BG413" s="216">
        <f>IF(N413="zákl. přenesená",J413,0)</f>
        <v>0</v>
      </c>
      <c r="BH413" s="216">
        <f>IF(N413="sníž. přenesená",J413,0)</f>
        <v>0</v>
      </c>
      <c r="BI413" s="216">
        <f>IF(N413="nulová",J413,0)</f>
        <v>0</v>
      </c>
      <c r="BJ413" s="18" t="s">
        <v>87</v>
      </c>
      <c r="BK413" s="216">
        <f>ROUND(I413*H413,2)</f>
        <v>0</v>
      </c>
      <c r="BL413" s="18" t="s">
        <v>148</v>
      </c>
      <c r="BM413" s="215" t="s">
        <v>548</v>
      </c>
    </row>
    <row r="414" spans="1:65" s="2" customFormat="1" ht="16.5" customHeight="1">
      <c r="A414" s="35"/>
      <c r="B414" s="36"/>
      <c r="C414" s="204" t="s">
        <v>549</v>
      </c>
      <c r="D414" s="204" t="s">
        <v>143</v>
      </c>
      <c r="E414" s="205" t="s">
        <v>550</v>
      </c>
      <c r="F414" s="206" t="s">
        <v>551</v>
      </c>
      <c r="G414" s="207" t="s">
        <v>250</v>
      </c>
      <c r="H414" s="208">
        <v>1134</v>
      </c>
      <c r="I414" s="209"/>
      <c r="J414" s="210">
        <f>ROUND(I414*H414,2)</f>
        <v>0</v>
      </c>
      <c r="K414" s="206" t="s">
        <v>147</v>
      </c>
      <c r="L414" s="40"/>
      <c r="M414" s="211" t="s">
        <v>1</v>
      </c>
      <c r="N414" s="212" t="s">
        <v>44</v>
      </c>
      <c r="O414" s="72"/>
      <c r="P414" s="213">
        <f>O414*H414</f>
        <v>0</v>
      </c>
      <c r="Q414" s="213">
        <v>0</v>
      </c>
      <c r="R414" s="213">
        <f>Q414*H414</f>
        <v>0</v>
      </c>
      <c r="S414" s="213">
        <v>0</v>
      </c>
      <c r="T414" s="214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215" t="s">
        <v>148</v>
      </c>
      <c r="AT414" s="215" t="s">
        <v>143</v>
      </c>
      <c r="AU414" s="215" t="s">
        <v>159</v>
      </c>
      <c r="AY414" s="18" t="s">
        <v>141</v>
      </c>
      <c r="BE414" s="216">
        <f>IF(N414="základní",J414,0)</f>
        <v>0</v>
      </c>
      <c r="BF414" s="216">
        <f>IF(N414="snížená",J414,0)</f>
        <v>0</v>
      </c>
      <c r="BG414" s="216">
        <f>IF(N414="zákl. přenesená",J414,0)</f>
        <v>0</v>
      </c>
      <c r="BH414" s="216">
        <f>IF(N414="sníž. přenesená",J414,0)</f>
        <v>0</v>
      </c>
      <c r="BI414" s="216">
        <f>IF(N414="nulová",J414,0)</f>
        <v>0</v>
      </c>
      <c r="BJ414" s="18" t="s">
        <v>87</v>
      </c>
      <c r="BK414" s="216">
        <f>ROUND(I414*H414,2)</f>
        <v>0</v>
      </c>
      <c r="BL414" s="18" t="s">
        <v>148</v>
      </c>
      <c r="BM414" s="215" t="s">
        <v>552</v>
      </c>
    </row>
    <row r="415" spans="1:65" s="14" customFormat="1" ht="11.25">
      <c r="B415" s="228"/>
      <c r="C415" s="229"/>
      <c r="D415" s="219" t="s">
        <v>150</v>
      </c>
      <c r="E415" s="230" t="s">
        <v>1</v>
      </c>
      <c r="F415" s="231" t="s">
        <v>553</v>
      </c>
      <c r="G415" s="229"/>
      <c r="H415" s="232">
        <v>1094</v>
      </c>
      <c r="I415" s="233"/>
      <c r="J415" s="229"/>
      <c r="K415" s="229"/>
      <c r="L415" s="234"/>
      <c r="M415" s="235"/>
      <c r="N415" s="236"/>
      <c r="O415" s="236"/>
      <c r="P415" s="236"/>
      <c r="Q415" s="236"/>
      <c r="R415" s="236"/>
      <c r="S415" s="236"/>
      <c r="T415" s="237"/>
      <c r="AT415" s="238" t="s">
        <v>150</v>
      </c>
      <c r="AU415" s="238" t="s">
        <v>159</v>
      </c>
      <c r="AV415" s="14" t="s">
        <v>89</v>
      </c>
      <c r="AW415" s="14" t="s">
        <v>34</v>
      </c>
      <c r="AX415" s="14" t="s">
        <v>79</v>
      </c>
      <c r="AY415" s="238" t="s">
        <v>141</v>
      </c>
    </row>
    <row r="416" spans="1:65" s="13" customFormat="1" ht="11.25">
      <c r="B416" s="217"/>
      <c r="C416" s="218"/>
      <c r="D416" s="219" t="s">
        <v>150</v>
      </c>
      <c r="E416" s="220" t="s">
        <v>1</v>
      </c>
      <c r="F416" s="221" t="s">
        <v>554</v>
      </c>
      <c r="G416" s="218"/>
      <c r="H416" s="220" t="s">
        <v>1</v>
      </c>
      <c r="I416" s="222"/>
      <c r="J416" s="218"/>
      <c r="K416" s="218"/>
      <c r="L416" s="223"/>
      <c r="M416" s="224"/>
      <c r="N416" s="225"/>
      <c r="O416" s="225"/>
      <c r="P416" s="225"/>
      <c r="Q416" s="225"/>
      <c r="R416" s="225"/>
      <c r="S416" s="225"/>
      <c r="T416" s="226"/>
      <c r="AT416" s="227" t="s">
        <v>150</v>
      </c>
      <c r="AU416" s="227" t="s">
        <v>159</v>
      </c>
      <c r="AV416" s="13" t="s">
        <v>87</v>
      </c>
      <c r="AW416" s="13" t="s">
        <v>34</v>
      </c>
      <c r="AX416" s="13" t="s">
        <v>79</v>
      </c>
      <c r="AY416" s="227" t="s">
        <v>141</v>
      </c>
    </row>
    <row r="417" spans="1:65" s="14" customFormat="1" ht="11.25">
      <c r="B417" s="228"/>
      <c r="C417" s="229"/>
      <c r="D417" s="219" t="s">
        <v>150</v>
      </c>
      <c r="E417" s="230" t="s">
        <v>1</v>
      </c>
      <c r="F417" s="231" t="s">
        <v>555</v>
      </c>
      <c r="G417" s="229"/>
      <c r="H417" s="232">
        <v>40</v>
      </c>
      <c r="I417" s="233"/>
      <c r="J417" s="229"/>
      <c r="K417" s="229"/>
      <c r="L417" s="234"/>
      <c r="M417" s="235"/>
      <c r="N417" s="236"/>
      <c r="O417" s="236"/>
      <c r="P417" s="236"/>
      <c r="Q417" s="236"/>
      <c r="R417" s="236"/>
      <c r="S417" s="236"/>
      <c r="T417" s="237"/>
      <c r="AT417" s="238" t="s">
        <v>150</v>
      </c>
      <c r="AU417" s="238" t="s">
        <v>159</v>
      </c>
      <c r="AV417" s="14" t="s">
        <v>89</v>
      </c>
      <c r="AW417" s="14" t="s">
        <v>34</v>
      </c>
      <c r="AX417" s="14" t="s">
        <v>79</v>
      </c>
      <c r="AY417" s="238" t="s">
        <v>141</v>
      </c>
    </row>
    <row r="418" spans="1:65" s="15" customFormat="1" ht="11.25">
      <c r="B418" s="239"/>
      <c r="C418" s="240"/>
      <c r="D418" s="219" t="s">
        <v>150</v>
      </c>
      <c r="E418" s="241" t="s">
        <v>1</v>
      </c>
      <c r="F418" s="242" t="s">
        <v>221</v>
      </c>
      <c r="G418" s="240"/>
      <c r="H418" s="243">
        <v>1134</v>
      </c>
      <c r="I418" s="244"/>
      <c r="J418" s="240"/>
      <c r="K418" s="240"/>
      <c r="L418" s="245"/>
      <c r="M418" s="246"/>
      <c r="N418" s="247"/>
      <c r="O418" s="247"/>
      <c r="P418" s="247"/>
      <c r="Q418" s="247"/>
      <c r="R418" s="247"/>
      <c r="S418" s="247"/>
      <c r="T418" s="248"/>
      <c r="AT418" s="249" t="s">
        <v>150</v>
      </c>
      <c r="AU418" s="249" t="s">
        <v>159</v>
      </c>
      <c r="AV418" s="15" t="s">
        <v>148</v>
      </c>
      <c r="AW418" s="15" t="s">
        <v>34</v>
      </c>
      <c r="AX418" s="15" t="s">
        <v>87</v>
      </c>
      <c r="AY418" s="249" t="s">
        <v>141</v>
      </c>
    </row>
    <row r="419" spans="1:65" s="12" customFormat="1" ht="20.85" customHeight="1">
      <c r="B419" s="188"/>
      <c r="C419" s="189"/>
      <c r="D419" s="190" t="s">
        <v>78</v>
      </c>
      <c r="E419" s="202" t="s">
        <v>556</v>
      </c>
      <c r="F419" s="202" t="s">
        <v>557</v>
      </c>
      <c r="G419" s="189"/>
      <c r="H419" s="189"/>
      <c r="I419" s="192"/>
      <c r="J419" s="203">
        <f>BK419</f>
        <v>0</v>
      </c>
      <c r="K419" s="189"/>
      <c r="L419" s="194"/>
      <c r="M419" s="195"/>
      <c r="N419" s="196"/>
      <c r="O419" s="196"/>
      <c r="P419" s="197">
        <f>SUM(P420:P446)</f>
        <v>0</v>
      </c>
      <c r="Q419" s="196"/>
      <c r="R419" s="197">
        <f>SUM(R420:R446)</f>
        <v>114.37820000000001</v>
      </c>
      <c r="S419" s="196"/>
      <c r="T419" s="198">
        <f>SUM(T420:T446)</f>
        <v>0</v>
      </c>
      <c r="AR419" s="199" t="s">
        <v>87</v>
      </c>
      <c r="AT419" s="200" t="s">
        <v>78</v>
      </c>
      <c r="AU419" s="200" t="s">
        <v>89</v>
      </c>
      <c r="AY419" s="199" t="s">
        <v>141</v>
      </c>
      <c r="BK419" s="201">
        <f>SUM(BK420:BK446)</f>
        <v>0</v>
      </c>
    </row>
    <row r="420" spans="1:65" s="2" customFormat="1" ht="24" customHeight="1">
      <c r="A420" s="35"/>
      <c r="B420" s="36"/>
      <c r="C420" s="204" t="s">
        <v>558</v>
      </c>
      <c r="D420" s="204" t="s">
        <v>143</v>
      </c>
      <c r="E420" s="205" t="s">
        <v>559</v>
      </c>
      <c r="F420" s="206" t="s">
        <v>560</v>
      </c>
      <c r="G420" s="207" t="s">
        <v>250</v>
      </c>
      <c r="H420" s="208">
        <v>478</v>
      </c>
      <c r="I420" s="209"/>
      <c r="J420" s="210">
        <f>ROUND(I420*H420,2)</f>
        <v>0</v>
      </c>
      <c r="K420" s="206" t="s">
        <v>147</v>
      </c>
      <c r="L420" s="40"/>
      <c r="M420" s="211" t="s">
        <v>1</v>
      </c>
      <c r="N420" s="212" t="s">
        <v>44</v>
      </c>
      <c r="O420" s="72"/>
      <c r="P420" s="213">
        <f>O420*H420</f>
        <v>0</v>
      </c>
      <c r="Q420" s="213">
        <v>9.8000000000000004E-2</v>
      </c>
      <c r="R420" s="213">
        <f>Q420*H420</f>
        <v>46.844000000000001</v>
      </c>
      <c r="S420" s="213">
        <v>0</v>
      </c>
      <c r="T420" s="214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215" t="s">
        <v>148</v>
      </c>
      <c r="AT420" s="215" t="s">
        <v>143</v>
      </c>
      <c r="AU420" s="215" t="s">
        <v>159</v>
      </c>
      <c r="AY420" s="18" t="s">
        <v>141</v>
      </c>
      <c r="BE420" s="216">
        <f>IF(N420="základní",J420,0)</f>
        <v>0</v>
      </c>
      <c r="BF420" s="216">
        <f>IF(N420="snížená",J420,0)</f>
        <v>0</v>
      </c>
      <c r="BG420" s="216">
        <f>IF(N420="zákl. přenesená",J420,0)</f>
        <v>0</v>
      </c>
      <c r="BH420" s="216">
        <f>IF(N420="sníž. přenesená",J420,0)</f>
        <v>0</v>
      </c>
      <c r="BI420" s="216">
        <f>IF(N420="nulová",J420,0)</f>
        <v>0</v>
      </c>
      <c r="BJ420" s="18" t="s">
        <v>87</v>
      </c>
      <c r="BK420" s="216">
        <f>ROUND(I420*H420,2)</f>
        <v>0</v>
      </c>
      <c r="BL420" s="18" t="s">
        <v>148</v>
      </c>
      <c r="BM420" s="215" t="s">
        <v>561</v>
      </c>
    </row>
    <row r="421" spans="1:65" s="13" customFormat="1" ht="11.25">
      <c r="B421" s="217"/>
      <c r="C421" s="218"/>
      <c r="D421" s="219" t="s">
        <v>150</v>
      </c>
      <c r="E421" s="220" t="s">
        <v>1</v>
      </c>
      <c r="F421" s="221" t="s">
        <v>527</v>
      </c>
      <c r="G421" s="218"/>
      <c r="H421" s="220" t="s">
        <v>1</v>
      </c>
      <c r="I421" s="222"/>
      <c r="J421" s="218"/>
      <c r="K421" s="218"/>
      <c r="L421" s="223"/>
      <c r="M421" s="224"/>
      <c r="N421" s="225"/>
      <c r="O421" s="225"/>
      <c r="P421" s="225"/>
      <c r="Q421" s="225"/>
      <c r="R421" s="225"/>
      <c r="S421" s="225"/>
      <c r="T421" s="226"/>
      <c r="AT421" s="227" t="s">
        <v>150</v>
      </c>
      <c r="AU421" s="227" t="s">
        <v>159</v>
      </c>
      <c r="AV421" s="13" t="s">
        <v>87</v>
      </c>
      <c r="AW421" s="13" t="s">
        <v>34</v>
      </c>
      <c r="AX421" s="13" t="s">
        <v>79</v>
      </c>
      <c r="AY421" s="227" t="s">
        <v>141</v>
      </c>
    </row>
    <row r="422" spans="1:65" s="14" customFormat="1" ht="11.25">
      <c r="B422" s="228"/>
      <c r="C422" s="229"/>
      <c r="D422" s="219" t="s">
        <v>150</v>
      </c>
      <c r="E422" s="230" t="s">
        <v>1</v>
      </c>
      <c r="F422" s="231" t="s">
        <v>562</v>
      </c>
      <c r="G422" s="229"/>
      <c r="H422" s="232">
        <v>452.8</v>
      </c>
      <c r="I422" s="233"/>
      <c r="J422" s="229"/>
      <c r="K422" s="229"/>
      <c r="L422" s="234"/>
      <c r="M422" s="235"/>
      <c r="N422" s="236"/>
      <c r="O422" s="236"/>
      <c r="P422" s="236"/>
      <c r="Q422" s="236"/>
      <c r="R422" s="236"/>
      <c r="S422" s="236"/>
      <c r="T422" s="237"/>
      <c r="AT422" s="238" t="s">
        <v>150</v>
      </c>
      <c r="AU422" s="238" t="s">
        <v>159</v>
      </c>
      <c r="AV422" s="14" t="s">
        <v>89</v>
      </c>
      <c r="AW422" s="14" t="s">
        <v>34</v>
      </c>
      <c r="AX422" s="14" t="s">
        <v>79</v>
      </c>
      <c r="AY422" s="238" t="s">
        <v>141</v>
      </c>
    </row>
    <row r="423" spans="1:65" s="16" customFormat="1" ht="11.25">
      <c r="B423" s="250"/>
      <c r="C423" s="251"/>
      <c r="D423" s="219" t="s">
        <v>150</v>
      </c>
      <c r="E423" s="252" t="s">
        <v>1</v>
      </c>
      <c r="F423" s="253" t="s">
        <v>272</v>
      </c>
      <c r="G423" s="251"/>
      <c r="H423" s="254">
        <v>452.8</v>
      </c>
      <c r="I423" s="255"/>
      <c r="J423" s="251"/>
      <c r="K423" s="251"/>
      <c r="L423" s="256"/>
      <c r="M423" s="257"/>
      <c r="N423" s="258"/>
      <c r="O423" s="258"/>
      <c r="P423" s="258"/>
      <c r="Q423" s="258"/>
      <c r="R423" s="258"/>
      <c r="S423" s="258"/>
      <c r="T423" s="259"/>
      <c r="AT423" s="260" t="s">
        <v>150</v>
      </c>
      <c r="AU423" s="260" t="s">
        <v>159</v>
      </c>
      <c r="AV423" s="16" t="s">
        <v>159</v>
      </c>
      <c r="AW423" s="16" t="s">
        <v>34</v>
      </c>
      <c r="AX423" s="16" t="s">
        <v>79</v>
      </c>
      <c r="AY423" s="260" t="s">
        <v>141</v>
      </c>
    </row>
    <row r="424" spans="1:65" s="13" customFormat="1" ht="11.25">
      <c r="B424" s="217"/>
      <c r="C424" s="218"/>
      <c r="D424" s="219" t="s">
        <v>150</v>
      </c>
      <c r="E424" s="220" t="s">
        <v>1</v>
      </c>
      <c r="F424" s="221" t="s">
        <v>563</v>
      </c>
      <c r="G424" s="218"/>
      <c r="H424" s="220" t="s">
        <v>1</v>
      </c>
      <c r="I424" s="222"/>
      <c r="J424" s="218"/>
      <c r="K424" s="218"/>
      <c r="L424" s="223"/>
      <c r="M424" s="224"/>
      <c r="N424" s="225"/>
      <c r="O424" s="225"/>
      <c r="P424" s="225"/>
      <c r="Q424" s="225"/>
      <c r="R424" s="225"/>
      <c r="S424" s="225"/>
      <c r="T424" s="226"/>
      <c r="AT424" s="227" t="s">
        <v>150</v>
      </c>
      <c r="AU424" s="227" t="s">
        <v>159</v>
      </c>
      <c r="AV424" s="13" t="s">
        <v>87</v>
      </c>
      <c r="AW424" s="13" t="s">
        <v>34</v>
      </c>
      <c r="AX424" s="13" t="s">
        <v>79</v>
      </c>
      <c r="AY424" s="227" t="s">
        <v>141</v>
      </c>
    </row>
    <row r="425" spans="1:65" s="14" customFormat="1" ht="11.25">
      <c r="B425" s="228"/>
      <c r="C425" s="229"/>
      <c r="D425" s="219" t="s">
        <v>150</v>
      </c>
      <c r="E425" s="230" t="s">
        <v>1</v>
      </c>
      <c r="F425" s="231" t="s">
        <v>564</v>
      </c>
      <c r="G425" s="229"/>
      <c r="H425" s="232">
        <v>25.2</v>
      </c>
      <c r="I425" s="233"/>
      <c r="J425" s="229"/>
      <c r="K425" s="229"/>
      <c r="L425" s="234"/>
      <c r="M425" s="235"/>
      <c r="N425" s="236"/>
      <c r="O425" s="236"/>
      <c r="P425" s="236"/>
      <c r="Q425" s="236"/>
      <c r="R425" s="236"/>
      <c r="S425" s="236"/>
      <c r="T425" s="237"/>
      <c r="AT425" s="238" t="s">
        <v>150</v>
      </c>
      <c r="AU425" s="238" t="s">
        <v>159</v>
      </c>
      <c r="AV425" s="14" t="s">
        <v>89</v>
      </c>
      <c r="AW425" s="14" t="s">
        <v>34</v>
      </c>
      <c r="AX425" s="14" t="s">
        <v>79</v>
      </c>
      <c r="AY425" s="238" t="s">
        <v>141</v>
      </c>
    </row>
    <row r="426" spans="1:65" s="16" customFormat="1" ht="11.25">
      <c r="B426" s="250"/>
      <c r="C426" s="251"/>
      <c r="D426" s="219" t="s">
        <v>150</v>
      </c>
      <c r="E426" s="252" t="s">
        <v>1</v>
      </c>
      <c r="F426" s="253" t="s">
        <v>531</v>
      </c>
      <c r="G426" s="251"/>
      <c r="H426" s="254">
        <v>25.2</v>
      </c>
      <c r="I426" s="255"/>
      <c r="J426" s="251"/>
      <c r="K426" s="251"/>
      <c r="L426" s="256"/>
      <c r="M426" s="257"/>
      <c r="N426" s="258"/>
      <c r="O426" s="258"/>
      <c r="P426" s="258"/>
      <c r="Q426" s="258"/>
      <c r="R426" s="258"/>
      <c r="S426" s="258"/>
      <c r="T426" s="259"/>
      <c r="AT426" s="260" t="s">
        <v>150</v>
      </c>
      <c r="AU426" s="260" t="s">
        <v>159</v>
      </c>
      <c r="AV426" s="16" t="s">
        <v>159</v>
      </c>
      <c r="AW426" s="16" t="s">
        <v>34</v>
      </c>
      <c r="AX426" s="16" t="s">
        <v>79</v>
      </c>
      <c r="AY426" s="260" t="s">
        <v>141</v>
      </c>
    </row>
    <row r="427" spans="1:65" s="15" customFormat="1" ht="11.25">
      <c r="B427" s="239"/>
      <c r="C427" s="240"/>
      <c r="D427" s="219" t="s">
        <v>150</v>
      </c>
      <c r="E427" s="241" t="s">
        <v>1</v>
      </c>
      <c r="F427" s="242" t="s">
        <v>221</v>
      </c>
      <c r="G427" s="240"/>
      <c r="H427" s="243">
        <v>478</v>
      </c>
      <c r="I427" s="244"/>
      <c r="J427" s="240"/>
      <c r="K427" s="240"/>
      <c r="L427" s="245"/>
      <c r="M427" s="246"/>
      <c r="N427" s="247"/>
      <c r="O427" s="247"/>
      <c r="P427" s="247"/>
      <c r="Q427" s="247"/>
      <c r="R427" s="247"/>
      <c r="S427" s="247"/>
      <c r="T427" s="248"/>
      <c r="AT427" s="249" t="s">
        <v>150</v>
      </c>
      <c r="AU427" s="249" t="s">
        <v>159</v>
      </c>
      <c r="AV427" s="15" t="s">
        <v>148</v>
      </c>
      <c r="AW427" s="15" t="s">
        <v>34</v>
      </c>
      <c r="AX427" s="15" t="s">
        <v>87</v>
      </c>
      <c r="AY427" s="249" t="s">
        <v>141</v>
      </c>
    </row>
    <row r="428" spans="1:65" s="2" customFormat="1" ht="48" customHeight="1">
      <c r="A428" s="35"/>
      <c r="B428" s="36"/>
      <c r="C428" s="261" t="s">
        <v>565</v>
      </c>
      <c r="D428" s="261" t="s">
        <v>278</v>
      </c>
      <c r="E428" s="262" t="s">
        <v>566</v>
      </c>
      <c r="F428" s="263" t="s">
        <v>567</v>
      </c>
      <c r="G428" s="264" t="s">
        <v>250</v>
      </c>
      <c r="H428" s="265">
        <v>458</v>
      </c>
      <c r="I428" s="266"/>
      <c r="J428" s="267">
        <f>ROUND(I428*H428,2)</f>
        <v>0</v>
      </c>
      <c r="K428" s="263" t="s">
        <v>1</v>
      </c>
      <c r="L428" s="268"/>
      <c r="M428" s="269" t="s">
        <v>1</v>
      </c>
      <c r="N428" s="270" t="s">
        <v>44</v>
      </c>
      <c r="O428" s="72"/>
      <c r="P428" s="213">
        <f>O428*H428</f>
        <v>0</v>
      </c>
      <c r="Q428" s="213">
        <v>0.13900000000000001</v>
      </c>
      <c r="R428" s="213">
        <f>Q428*H428</f>
        <v>63.662000000000006</v>
      </c>
      <c r="S428" s="213">
        <v>0</v>
      </c>
      <c r="T428" s="214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15" t="s">
        <v>186</v>
      </c>
      <c r="AT428" s="215" t="s">
        <v>278</v>
      </c>
      <c r="AU428" s="215" t="s">
        <v>159</v>
      </c>
      <c r="AY428" s="18" t="s">
        <v>141</v>
      </c>
      <c r="BE428" s="216">
        <f>IF(N428="základní",J428,0)</f>
        <v>0</v>
      </c>
      <c r="BF428" s="216">
        <f>IF(N428="snížená",J428,0)</f>
        <v>0</v>
      </c>
      <c r="BG428" s="216">
        <f>IF(N428="zákl. přenesená",J428,0)</f>
        <v>0</v>
      </c>
      <c r="BH428" s="216">
        <f>IF(N428="sníž. přenesená",J428,0)</f>
        <v>0</v>
      </c>
      <c r="BI428" s="216">
        <f>IF(N428="nulová",J428,0)</f>
        <v>0</v>
      </c>
      <c r="BJ428" s="18" t="s">
        <v>87</v>
      </c>
      <c r="BK428" s="216">
        <f>ROUND(I428*H428,2)</f>
        <v>0</v>
      </c>
      <c r="BL428" s="18" t="s">
        <v>148</v>
      </c>
      <c r="BM428" s="215" t="s">
        <v>568</v>
      </c>
    </row>
    <row r="429" spans="1:65" s="13" customFormat="1" ht="22.5">
      <c r="B429" s="217"/>
      <c r="C429" s="218"/>
      <c r="D429" s="219" t="s">
        <v>150</v>
      </c>
      <c r="E429" s="220" t="s">
        <v>1</v>
      </c>
      <c r="F429" s="221" t="s">
        <v>536</v>
      </c>
      <c r="G429" s="218"/>
      <c r="H429" s="220" t="s">
        <v>1</v>
      </c>
      <c r="I429" s="222"/>
      <c r="J429" s="218"/>
      <c r="K429" s="218"/>
      <c r="L429" s="223"/>
      <c r="M429" s="224"/>
      <c r="N429" s="225"/>
      <c r="O429" s="225"/>
      <c r="P429" s="225"/>
      <c r="Q429" s="225"/>
      <c r="R429" s="225"/>
      <c r="S429" s="225"/>
      <c r="T429" s="226"/>
      <c r="AT429" s="227" t="s">
        <v>150</v>
      </c>
      <c r="AU429" s="227" t="s">
        <v>159</v>
      </c>
      <c r="AV429" s="13" t="s">
        <v>87</v>
      </c>
      <c r="AW429" s="13" t="s">
        <v>34</v>
      </c>
      <c r="AX429" s="13" t="s">
        <v>79</v>
      </c>
      <c r="AY429" s="227" t="s">
        <v>141</v>
      </c>
    </row>
    <row r="430" spans="1:65" s="14" customFormat="1" ht="11.25">
      <c r="B430" s="228"/>
      <c r="C430" s="229"/>
      <c r="D430" s="219" t="s">
        <v>150</v>
      </c>
      <c r="E430" s="230" t="s">
        <v>1</v>
      </c>
      <c r="F430" s="231" t="s">
        <v>569</v>
      </c>
      <c r="G430" s="229"/>
      <c r="H430" s="232">
        <v>458</v>
      </c>
      <c r="I430" s="233"/>
      <c r="J430" s="229"/>
      <c r="K430" s="229"/>
      <c r="L430" s="234"/>
      <c r="M430" s="235"/>
      <c r="N430" s="236"/>
      <c r="O430" s="236"/>
      <c r="P430" s="236"/>
      <c r="Q430" s="236"/>
      <c r="R430" s="236"/>
      <c r="S430" s="236"/>
      <c r="T430" s="237"/>
      <c r="AT430" s="238" t="s">
        <v>150</v>
      </c>
      <c r="AU430" s="238" t="s">
        <v>159</v>
      </c>
      <c r="AV430" s="14" t="s">
        <v>89</v>
      </c>
      <c r="AW430" s="14" t="s">
        <v>34</v>
      </c>
      <c r="AX430" s="14" t="s">
        <v>87</v>
      </c>
      <c r="AY430" s="238" t="s">
        <v>141</v>
      </c>
    </row>
    <row r="431" spans="1:65" s="2" customFormat="1" ht="48" customHeight="1">
      <c r="A431" s="35"/>
      <c r="B431" s="36"/>
      <c r="C431" s="261" t="s">
        <v>570</v>
      </c>
      <c r="D431" s="261" t="s">
        <v>278</v>
      </c>
      <c r="E431" s="262" t="s">
        <v>571</v>
      </c>
      <c r="F431" s="263" t="s">
        <v>572</v>
      </c>
      <c r="G431" s="264" t="s">
        <v>250</v>
      </c>
      <c r="H431" s="265">
        <v>26</v>
      </c>
      <c r="I431" s="266"/>
      <c r="J431" s="267">
        <f>ROUND(I431*H431,2)</f>
        <v>0</v>
      </c>
      <c r="K431" s="263" t="s">
        <v>1</v>
      </c>
      <c r="L431" s="268"/>
      <c r="M431" s="269" t="s">
        <v>1</v>
      </c>
      <c r="N431" s="270" t="s">
        <v>44</v>
      </c>
      <c r="O431" s="72"/>
      <c r="P431" s="213">
        <f>O431*H431</f>
        <v>0</v>
      </c>
      <c r="Q431" s="213">
        <v>0.13900000000000001</v>
      </c>
      <c r="R431" s="213">
        <f>Q431*H431</f>
        <v>3.6140000000000003</v>
      </c>
      <c r="S431" s="213">
        <v>0</v>
      </c>
      <c r="T431" s="214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215" t="s">
        <v>186</v>
      </c>
      <c r="AT431" s="215" t="s">
        <v>278</v>
      </c>
      <c r="AU431" s="215" t="s">
        <v>159</v>
      </c>
      <c r="AY431" s="18" t="s">
        <v>141</v>
      </c>
      <c r="BE431" s="216">
        <f>IF(N431="základní",J431,0)</f>
        <v>0</v>
      </c>
      <c r="BF431" s="216">
        <f>IF(N431="snížená",J431,0)</f>
        <v>0</v>
      </c>
      <c r="BG431" s="216">
        <f>IF(N431="zákl. přenesená",J431,0)</f>
        <v>0</v>
      </c>
      <c r="BH431" s="216">
        <f>IF(N431="sníž. přenesená",J431,0)</f>
        <v>0</v>
      </c>
      <c r="BI431" s="216">
        <f>IF(N431="nulová",J431,0)</f>
        <v>0</v>
      </c>
      <c r="BJ431" s="18" t="s">
        <v>87</v>
      </c>
      <c r="BK431" s="216">
        <f>ROUND(I431*H431,2)</f>
        <v>0</v>
      </c>
      <c r="BL431" s="18" t="s">
        <v>148</v>
      </c>
      <c r="BM431" s="215" t="s">
        <v>573</v>
      </c>
    </row>
    <row r="432" spans="1:65" s="13" customFormat="1" ht="11.25">
      <c r="B432" s="217"/>
      <c r="C432" s="218"/>
      <c r="D432" s="219" t="s">
        <v>150</v>
      </c>
      <c r="E432" s="220" t="s">
        <v>1</v>
      </c>
      <c r="F432" s="221" t="s">
        <v>574</v>
      </c>
      <c r="G432" s="218"/>
      <c r="H432" s="220" t="s">
        <v>1</v>
      </c>
      <c r="I432" s="222"/>
      <c r="J432" s="218"/>
      <c r="K432" s="218"/>
      <c r="L432" s="223"/>
      <c r="M432" s="224"/>
      <c r="N432" s="225"/>
      <c r="O432" s="225"/>
      <c r="P432" s="225"/>
      <c r="Q432" s="225"/>
      <c r="R432" s="225"/>
      <c r="S432" s="225"/>
      <c r="T432" s="226"/>
      <c r="AT432" s="227" t="s">
        <v>150</v>
      </c>
      <c r="AU432" s="227" t="s">
        <v>159</v>
      </c>
      <c r="AV432" s="13" t="s">
        <v>87</v>
      </c>
      <c r="AW432" s="13" t="s">
        <v>34</v>
      </c>
      <c r="AX432" s="13" t="s">
        <v>79</v>
      </c>
      <c r="AY432" s="227" t="s">
        <v>141</v>
      </c>
    </row>
    <row r="433" spans="1:65" s="13" customFormat="1" ht="22.5">
      <c r="B433" s="217"/>
      <c r="C433" s="218"/>
      <c r="D433" s="219" t="s">
        <v>150</v>
      </c>
      <c r="E433" s="220" t="s">
        <v>1</v>
      </c>
      <c r="F433" s="221" t="s">
        <v>543</v>
      </c>
      <c r="G433" s="218"/>
      <c r="H433" s="220" t="s">
        <v>1</v>
      </c>
      <c r="I433" s="222"/>
      <c r="J433" s="218"/>
      <c r="K433" s="218"/>
      <c r="L433" s="223"/>
      <c r="M433" s="224"/>
      <c r="N433" s="225"/>
      <c r="O433" s="225"/>
      <c r="P433" s="225"/>
      <c r="Q433" s="225"/>
      <c r="R433" s="225"/>
      <c r="S433" s="225"/>
      <c r="T433" s="226"/>
      <c r="AT433" s="227" t="s">
        <v>150</v>
      </c>
      <c r="AU433" s="227" t="s">
        <v>159</v>
      </c>
      <c r="AV433" s="13" t="s">
        <v>87</v>
      </c>
      <c r="AW433" s="13" t="s">
        <v>34</v>
      </c>
      <c r="AX433" s="13" t="s">
        <v>79</v>
      </c>
      <c r="AY433" s="227" t="s">
        <v>141</v>
      </c>
    </row>
    <row r="434" spans="1:65" s="13" customFormat="1" ht="11.25">
      <c r="B434" s="217"/>
      <c r="C434" s="218"/>
      <c r="D434" s="219" t="s">
        <v>150</v>
      </c>
      <c r="E434" s="220" t="s">
        <v>1</v>
      </c>
      <c r="F434" s="221" t="s">
        <v>575</v>
      </c>
      <c r="G434" s="218"/>
      <c r="H434" s="220" t="s">
        <v>1</v>
      </c>
      <c r="I434" s="222"/>
      <c r="J434" s="218"/>
      <c r="K434" s="218"/>
      <c r="L434" s="223"/>
      <c r="M434" s="224"/>
      <c r="N434" s="225"/>
      <c r="O434" s="225"/>
      <c r="P434" s="225"/>
      <c r="Q434" s="225"/>
      <c r="R434" s="225"/>
      <c r="S434" s="225"/>
      <c r="T434" s="226"/>
      <c r="AT434" s="227" t="s">
        <v>150</v>
      </c>
      <c r="AU434" s="227" t="s">
        <v>159</v>
      </c>
      <c r="AV434" s="13" t="s">
        <v>87</v>
      </c>
      <c r="AW434" s="13" t="s">
        <v>34</v>
      </c>
      <c r="AX434" s="13" t="s">
        <v>79</v>
      </c>
      <c r="AY434" s="227" t="s">
        <v>141</v>
      </c>
    </row>
    <row r="435" spans="1:65" s="14" customFormat="1" ht="11.25">
      <c r="B435" s="228"/>
      <c r="C435" s="229"/>
      <c r="D435" s="219" t="s">
        <v>150</v>
      </c>
      <c r="E435" s="230" t="s">
        <v>1</v>
      </c>
      <c r="F435" s="231" t="s">
        <v>576</v>
      </c>
      <c r="G435" s="229"/>
      <c r="H435" s="232">
        <v>26</v>
      </c>
      <c r="I435" s="233"/>
      <c r="J435" s="229"/>
      <c r="K435" s="229"/>
      <c r="L435" s="234"/>
      <c r="M435" s="235"/>
      <c r="N435" s="236"/>
      <c r="O435" s="236"/>
      <c r="P435" s="236"/>
      <c r="Q435" s="236"/>
      <c r="R435" s="236"/>
      <c r="S435" s="236"/>
      <c r="T435" s="237"/>
      <c r="AT435" s="238" t="s">
        <v>150</v>
      </c>
      <c r="AU435" s="238" t="s">
        <v>159</v>
      </c>
      <c r="AV435" s="14" t="s">
        <v>89</v>
      </c>
      <c r="AW435" s="14" t="s">
        <v>34</v>
      </c>
      <c r="AX435" s="14" t="s">
        <v>87</v>
      </c>
      <c r="AY435" s="238" t="s">
        <v>141</v>
      </c>
    </row>
    <row r="436" spans="1:65" s="2" customFormat="1" ht="24" customHeight="1">
      <c r="A436" s="35"/>
      <c r="B436" s="36"/>
      <c r="C436" s="204" t="s">
        <v>577</v>
      </c>
      <c r="D436" s="204" t="s">
        <v>143</v>
      </c>
      <c r="E436" s="205" t="s">
        <v>578</v>
      </c>
      <c r="F436" s="206" t="s">
        <v>579</v>
      </c>
      <c r="G436" s="207" t="s">
        <v>250</v>
      </c>
      <c r="H436" s="208">
        <v>478</v>
      </c>
      <c r="I436" s="209"/>
      <c r="J436" s="210">
        <f>ROUND(I436*H436,2)</f>
        <v>0</v>
      </c>
      <c r="K436" s="206" t="s">
        <v>147</v>
      </c>
      <c r="L436" s="40"/>
      <c r="M436" s="211" t="s">
        <v>1</v>
      </c>
      <c r="N436" s="212" t="s">
        <v>44</v>
      </c>
      <c r="O436" s="72"/>
      <c r="P436" s="213">
        <f>O436*H436</f>
        <v>0</v>
      </c>
      <c r="Q436" s="213">
        <v>1E-4</v>
      </c>
      <c r="R436" s="213">
        <f>Q436*H436</f>
        <v>4.7800000000000002E-2</v>
      </c>
      <c r="S436" s="213">
        <v>0</v>
      </c>
      <c r="T436" s="214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215" t="s">
        <v>148</v>
      </c>
      <c r="AT436" s="215" t="s">
        <v>143</v>
      </c>
      <c r="AU436" s="215" t="s">
        <v>159</v>
      </c>
      <c r="AY436" s="18" t="s">
        <v>141</v>
      </c>
      <c r="BE436" s="216">
        <f>IF(N436="základní",J436,0)</f>
        <v>0</v>
      </c>
      <c r="BF436" s="216">
        <f>IF(N436="snížená",J436,0)</f>
        <v>0</v>
      </c>
      <c r="BG436" s="216">
        <f>IF(N436="zákl. přenesená",J436,0)</f>
        <v>0</v>
      </c>
      <c r="BH436" s="216">
        <f>IF(N436="sníž. přenesená",J436,0)</f>
        <v>0</v>
      </c>
      <c r="BI436" s="216">
        <f>IF(N436="nulová",J436,0)</f>
        <v>0</v>
      </c>
      <c r="BJ436" s="18" t="s">
        <v>87</v>
      </c>
      <c r="BK436" s="216">
        <f>ROUND(I436*H436,2)</f>
        <v>0</v>
      </c>
      <c r="BL436" s="18" t="s">
        <v>148</v>
      </c>
      <c r="BM436" s="215" t="s">
        <v>580</v>
      </c>
    </row>
    <row r="437" spans="1:65" s="2" customFormat="1" ht="16.5" customHeight="1">
      <c r="A437" s="35"/>
      <c r="B437" s="36"/>
      <c r="C437" s="261" t="s">
        <v>581</v>
      </c>
      <c r="D437" s="261" t="s">
        <v>278</v>
      </c>
      <c r="E437" s="262" t="s">
        <v>582</v>
      </c>
      <c r="F437" s="263" t="s">
        <v>583</v>
      </c>
      <c r="G437" s="264" t="s">
        <v>250</v>
      </c>
      <c r="H437" s="265">
        <v>526</v>
      </c>
      <c r="I437" s="266"/>
      <c r="J437" s="267">
        <f>ROUND(I437*H437,2)</f>
        <v>0</v>
      </c>
      <c r="K437" s="263" t="s">
        <v>1</v>
      </c>
      <c r="L437" s="268"/>
      <c r="M437" s="269" t="s">
        <v>1</v>
      </c>
      <c r="N437" s="270" t="s">
        <v>44</v>
      </c>
      <c r="O437" s="72"/>
      <c r="P437" s="213">
        <f>O437*H437</f>
        <v>0</v>
      </c>
      <c r="Q437" s="213">
        <v>4.0000000000000002E-4</v>
      </c>
      <c r="R437" s="213">
        <f>Q437*H437</f>
        <v>0.2104</v>
      </c>
      <c r="S437" s="213">
        <v>0</v>
      </c>
      <c r="T437" s="214">
        <f>S437*H437</f>
        <v>0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215" t="s">
        <v>186</v>
      </c>
      <c r="AT437" s="215" t="s">
        <v>278</v>
      </c>
      <c r="AU437" s="215" t="s">
        <v>159</v>
      </c>
      <c r="AY437" s="18" t="s">
        <v>141</v>
      </c>
      <c r="BE437" s="216">
        <f>IF(N437="základní",J437,0)</f>
        <v>0</v>
      </c>
      <c r="BF437" s="216">
        <f>IF(N437="snížená",J437,0)</f>
        <v>0</v>
      </c>
      <c r="BG437" s="216">
        <f>IF(N437="zákl. přenesená",J437,0)</f>
        <v>0</v>
      </c>
      <c r="BH437" s="216">
        <f>IF(N437="sníž. přenesená",J437,0)</f>
        <v>0</v>
      </c>
      <c r="BI437" s="216">
        <f>IF(N437="nulová",J437,0)</f>
        <v>0</v>
      </c>
      <c r="BJ437" s="18" t="s">
        <v>87</v>
      </c>
      <c r="BK437" s="216">
        <f>ROUND(I437*H437,2)</f>
        <v>0</v>
      </c>
      <c r="BL437" s="18" t="s">
        <v>148</v>
      </c>
      <c r="BM437" s="215" t="s">
        <v>584</v>
      </c>
    </row>
    <row r="438" spans="1:65" s="13" customFormat="1" ht="11.25">
      <c r="B438" s="217"/>
      <c r="C438" s="218"/>
      <c r="D438" s="219" t="s">
        <v>150</v>
      </c>
      <c r="E438" s="220" t="s">
        <v>1</v>
      </c>
      <c r="F438" s="221" t="s">
        <v>585</v>
      </c>
      <c r="G438" s="218"/>
      <c r="H438" s="220" t="s">
        <v>1</v>
      </c>
      <c r="I438" s="222"/>
      <c r="J438" s="218"/>
      <c r="K438" s="218"/>
      <c r="L438" s="223"/>
      <c r="M438" s="224"/>
      <c r="N438" s="225"/>
      <c r="O438" s="225"/>
      <c r="P438" s="225"/>
      <c r="Q438" s="225"/>
      <c r="R438" s="225"/>
      <c r="S438" s="225"/>
      <c r="T438" s="226"/>
      <c r="AT438" s="227" t="s">
        <v>150</v>
      </c>
      <c r="AU438" s="227" t="s">
        <v>159</v>
      </c>
      <c r="AV438" s="13" t="s">
        <v>87</v>
      </c>
      <c r="AW438" s="13" t="s">
        <v>34</v>
      </c>
      <c r="AX438" s="13" t="s">
        <v>79</v>
      </c>
      <c r="AY438" s="227" t="s">
        <v>141</v>
      </c>
    </row>
    <row r="439" spans="1:65" s="13" customFormat="1" ht="11.25">
      <c r="B439" s="217"/>
      <c r="C439" s="218"/>
      <c r="D439" s="219" t="s">
        <v>150</v>
      </c>
      <c r="E439" s="220" t="s">
        <v>1</v>
      </c>
      <c r="F439" s="221" t="s">
        <v>586</v>
      </c>
      <c r="G439" s="218"/>
      <c r="H439" s="220" t="s">
        <v>1</v>
      </c>
      <c r="I439" s="222"/>
      <c r="J439" s="218"/>
      <c r="K439" s="218"/>
      <c r="L439" s="223"/>
      <c r="M439" s="224"/>
      <c r="N439" s="225"/>
      <c r="O439" s="225"/>
      <c r="P439" s="225"/>
      <c r="Q439" s="225"/>
      <c r="R439" s="225"/>
      <c r="S439" s="225"/>
      <c r="T439" s="226"/>
      <c r="AT439" s="227" t="s">
        <v>150</v>
      </c>
      <c r="AU439" s="227" t="s">
        <v>159</v>
      </c>
      <c r="AV439" s="13" t="s">
        <v>87</v>
      </c>
      <c r="AW439" s="13" t="s">
        <v>34</v>
      </c>
      <c r="AX439" s="13" t="s">
        <v>79</v>
      </c>
      <c r="AY439" s="227" t="s">
        <v>141</v>
      </c>
    </row>
    <row r="440" spans="1:65" s="14" customFormat="1" ht="11.25">
      <c r="B440" s="228"/>
      <c r="C440" s="229"/>
      <c r="D440" s="219" t="s">
        <v>150</v>
      </c>
      <c r="E440" s="230" t="s">
        <v>1</v>
      </c>
      <c r="F440" s="231" t="s">
        <v>587</v>
      </c>
      <c r="G440" s="229"/>
      <c r="H440" s="232">
        <v>526</v>
      </c>
      <c r="I440" s="233"/>
      <c r="J440" s="229"/>
      <c r="K440" s="229"/>
      <c r="L440" s="234"/>
      <c r="M440" s="235"/>
      <c r="N440" s="236"/>
      <c r="O440" s="236"/>
      <c r="P440" s="236"/>
      <c r="Q440" s="236"/>
      <c r="R440" s="236"/>
      <c r="S440" s="236"/>
      <c r="T440" s="237"/>
      <c r="AT440" s="238" t="s">
        <v>150</v>
      </c>
      <c r="AU440" s="238" t="s">
        <v>159</v>
      </c>
      <c r="AV440" s="14" t="s">
        <v>89</v>
      </c>
      <c r="AW440" s="14" t="s">
        <v>34</v>
      </c>
      <c r="AX440" s="14" t="s">
        <v>87</v>
      </c>
      <c r="AY440" s="238" t="s">
        <v>141</v>
      </c>
    </row>
    <row r="441" spans="1:65" s="2" customFormat="1" ht="24" customHeight="1">
      <c r="A441" s="35"/>
      <c r="B441" s="36"/>
      <c r="C441" s="204" t="s">
        <v>588</v>
      </c>
      <c r="D441" s="204" t="s">
        <v>143</v>
      </c>
      <c r="E441" s="205" t="s">
        <v>546</v>
      </c>
      <c r="F441" s="206" t="s">
        <v>547</v>
      </c>
      <c r="G441" s="207" t="s">
        <v>250</v>
      </c>
      <c r="H441" s="208">
        <v>478</v>
      </c>
      <c r="I441" s="209"/>
      <c r="J441" s="210">
        <f>ROUND(I441*H441,2)</f>
        <v>0</v>
      </c>
      <c r="K441" s="206" t="s">
        <v>147</v>
      </c>
      <c r="L441" s="40"/>
      <c r="M441" s="211" t="s">
        <v>1</v>
      </c>
      <c r="N441" s="212" t="s">
        <v>44</v>
      </c>
      <c r="O441" s="72"/>
      <c r="P441" s="213">
        <f>O441*H441</f>
        <v>0</v>
      </c>
      <c r="Q441" s="213">
        <v>0</v>
      </c>
      <c r="R441" s="213">
        <f>Q441*H441</f>
        <v>0</v>
      </c>
      <c r="S441" s="213">
        <v>0</v>
      </c>
      <c r="T441" s="214">
        <f>S441*H441</f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215" t="s">
        <v>148</v>
      </c>
      <c r="AT441" s="215" t="s">
        <v>143</v>
      </c>
      <c r="AU441" s="215" t="s">
        <v>159</v>
      </c>
      <c r="AY441" s="18" t="s">
        <v>141</v>
      </c>
      <c r="BE441" s="216">
        <f>IF(N441="základní",J441,0)</f>
        <v>0</v>
      </c>
      <c r="BF441" s="216">
        <f>IF(N441="snížená",J441,0)</f>
        <v>0</v>
      </c>
      <c r="BG441" s="216">
        <f>IF(N441="zákl. přenesená",J441,0)</f>
        <v>0</v>
      </c>
      <c r="BH441" s="216">
        <f>IF(N441="sníž. přenesená",J441,0)</f>
        <v>0</v>
      </c>
      <c r="BI441" s="216">
        <f>IF(N441="nulová",J441,0)</f>
        <v>0</v>
      </c>
      <c r="BJ441" s="18" t="s">
        <v>87</v>
      </c>
      <c r="BK441" s="216">
        <f>ROUND(I441*H441,2)</f>
        <v>0</v>
      </c>
      <c r="BL441" s="18" t="s">
        <v>148</v>
      </c>
      <c r="BM441" s="215" t="s">
        <v>589</v>
      </c>
    </row>
    <row r="442" spans="1:65" s="2" customFormat="1" ht="16.5" customHeight="1">
      <c r="A442" s="35"/>
      <c r="B442" s="36"/>
      <c r="C442" s="204" t="s">
        <v>590</v>
      </c>
      <c r="D442" s="204" t="s">
        <v>143</v>
      </c>
      <c r="E442" s="205" t="s">
        <v>591</v>
      </c>
      <c r="F442" s="206" t="s">
        <v>592</v>
      </c>
      <c r="G442" s="207" t="s">
        <v>250</v>
      </c>
      <c r="H442" s="208">
        <v>506</v>
      </c>
      <c r="I442" s="209"/>
      <c r="J442" s="210">
        <f>ROUND(I442*H442,2)</f>
        <v>0</v>
      </c>
      <c r="K442" s="206" t="s">
        <v>147</v>
      </c>
      <c r="L442" s="40"/>
      <c r="M442" s="211" t="s">
        <v>1</v>
      </c>
      <c r="N442" s="212" t="s">
        <v>44</v>
      </c>
      <c r="O442" s="72"/>
      <c r="P442" s="213">
        <f>O442*H442</f>
        <v>0</v>
      </c>
      <c r="Q442" s="213">
        <v>0</v>
      </c>
      <c r="R442" s="213">
        <f>Q442*H442</f>
        <v>0</v>
      </c>
      <c r="S442" s="213">
        <v>0</v>
      </c>
      <c r="T442" s="214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215" t="s">
        <v>148</v>
      </c>
      <c r="AT442" s="215" t="s">
        <v>143</v>
      </c>
      <c r="AU442" s="215" t="s">
        <v>159</v>
      </c>
      <c r="AY442" s="18" t="s">
        <v>141</v>
      </c>
      <c r="BE442" s="216">
        <f>IF(N442="základní",J442,0)</f>
        <v>0</v>
      </c>
      <c r="BF442" s="216">
        <f>IF(N442="snížená",J442,0)</f>
        <v>0</v>
      </c>
      <c r="BG442" s="216">
        <f>IF(N442="zákl. přenesená",J442,0)</f>
        <v>0</v>
      </c>
      <c r="BH442" s="216">
        <f>IF(N442="sníž. přenesená",J442,0)</f>
        <v>0</v>
      </c>
      <c r="BI442" s="216">
        <f>IF(N442="nulová",J442,0)</f>
        <v>0</v>
      </c>
      <c r="BJ442" s="18" t="s">
        <v>87</v>
      </c>
      <c r="BK442" s="216">
        <f>ROUND(I442*H442,2)</f>
        <v>0</v>
      </c>
      <c r="BL442" s="18" t="s">
        <v>148</v>
      </c>
      <c r="BM442" s="215" t="s">
        <v>593</v>
      </c>
    </row>
    <row r="443" spans="1:65" s="14" customFormat="1" ht="11.25">
      <c r="B443" s="228"/>
      <c r="C443" s="229"/>
      <c r="D443" s="219" t="s">
        <v>150</v>
      </c>
      <c r="E443" s="230" t="s">
        <v>1</v>
      </c>
      <c r="F443" s="231" t="s">
        <v>594</v>
      </c>
      <c r="G443" s="229"/>
      <c r="H443" s="232">
        <v>478</v>
      </c>
      <c r="I443" s="233"/>
      <c r="J443" s="229"/>
      <c r="K443" s="229"/>
      <c r="L443" s="234"/>
      <c r="M443" s="235"/>
      <c r="N443" s="236"/>
      <c r="O443" s="236"/>
      <c r="P443" s="236"/>
      <c r="Q443" s="236"/>
      <c r="R443" s="236"/>
      <c r="S443" s="236"/>
      <c r="T443" s="237"/>
      <c r="AT443" s="238" t="s">
        <v>150</v>
      </c>
      <c r="AU443" s="238" t="s">
        <v>159</v>
      </c>
      <c r="AV443" s="14" t="s">
        <v>89</v>
      </c>
      <c r="AW443" s="14" t="s">
        <v>34</v>
      </c>
      <c r="AX443" s="14" t="s">
        <v>79</v>
      </c>
      <c r="AY443" s="238" t="s">
        <v>141</v>
      </c>
    </row>
    <row r="444" spans="1:65" s="13" customFormat="1" ht="11.25">
      <c r="B444" s="217"/>
      <c r="C444" s="218"/>
      <c r="D444" s="219" t="s">
        <v>150</v>
      </c>
      <c r="E444" s="220" t="s">
        <v>1</v>
      </c>
      <c r="F444" s="221" t="s">
        <v>554</v>
      </c>
      <c r="G444" s="218"/>
      <c r="H444" s="220" t="s">
        <v>1</v>
      </c>
      <c r="I444" s="222"/>
      <c r="J444" s="218"/>
      <c r="K444" s="218"/>
      <c r="L444" s="223"/>
      <c r="M444" s="224"/>
      <c r="N444" s="225"/>
      <c r="O444" s="225"/>
      <c r="P444" s="225"/>
      <c r="Q444" s="225"/>
      <c r="R444" s="225"/>
      <c r="S444" s="225"/>
      <c r="T444" s="226"/>
      <c r="AT444" s="227" t="s">
        <v>150</v>
      </c>
      <c r="AU444" s="227" t="s">
        <v>159</v>
      </c>
      <c r="AV444" s="13" t="s">
        <v>87</v>
      </c>
      <c r="AW444" s="13" t="s">
        <v>34</v>
      </c>
      <c r="AX444" s="13" t="s">
        <v>79</v>
      </c>
      <c r="AY444" s="227" t="s">
        <v>141</v>
      </c>
    </row>
    <row r="445" spans="1:65" s="14" customFormat="1" ht="11.25">
      <c r="B445" s="228"/>
      <c r="C445" s="229"/>
      <c r="D445" s="219" t="s">
        <v>150</v>
      </c>
      <c r="E445" s="230" t="s">
        <v>1</v>
      </c>
      <c r="F445" s="231" t="s">
        <v>595</v>
      </c>
      <c r="G445" s="229"/>
      <c r="H445" s="232">
        <v>28</v>
      </c>
      <c r="I445" s="233"/>
      <c r="J445" s="229"/>
      <c r="K445" s="229"/>
      <c r="L445" s="234"/>
      <c r="M445" s="235"/>
      <c r="N445" s="236"/>
      <c r="O445" s="236"/>
      <c r="P445" s="236"/>
      <c r="Q445" s="236"/>
      <c r="R445" s="236"/>
      <c r="S445" s="236"/>
      <c r="T445" s="237"/>
      <c r="AT445" s="238" t="s">
        <v>150</v>
      </c>
      <c r="AU445" s="238" t="s">
        <v>159</v>
      </c>
      <c r="AV445" s="14" t="s">
        <v>89</v>
      </c>
      <c r="AW445" s="14" t="s">
        <v>34</v>
      </c>
      <c r="AX445" s="14" t="s">
        <v>79</v>
      </c>
      <c r="AY445" s="238" t="s">
        <v>141</v>
      </c>
    </row>
    <row r="446" spans="1:65" s="15" customFormat="1" ht="11.25">
      <c r="B446" s="239"/>
      <c r="C446" s="240"/>
      <c r="D446" s="219" t="s">
        <v>150</v>
      </c>
      <c r="E446" s="241" t="s">
        <v>1</v>
      </c>
      <c r="F446" s="242" t="s">
        <v>221</v>
      </c>
      <c r="G446" s="240"/>
      <c r="H446" s="243">
        <v>506</v>
      </c>
      <c r="I446" s="244"/>
      <c r="J446" s="240"/>
      <c r="K446" s="240"/>
      <c r="L446" s="245"/>
      <c r="M446" s="246"/>
      <c r="N446" s="247"/>
      <c r="O446" s="247"/>
      <c r="P446" s="247"/>
      <c r="Q446" s="247"/>
      <c r="R446" s="247"/>
      <c r="S446" s="247"/>
      <c r="T446" s="248"/>
      <c r="AT446" s="249" t="s">
        <v>150</v>
      </c>
      <c r="AU446" s="249" t="s">
        <v>159</v>
      </c>
      <c r="AV446" s="15" t="s">
        <v>148</v>
      </c>
      <c r="AW446" s="15" t="s">
        <v>34</v>
      </c>
      <c r="AX446" s="15" t="s">
        <v>87</v>
      </c>
      <c r="AY446" s="249" t="s">
        <v>141</v>
      </c>
    </row>
    <row r="447" spans="1:65" s="12" customFormat="1" ht="20.85" customHeight="1">
      <c r="B447" s="188"/>
      <c r="C447" s="189"/>
      <c r="D447" s="190" t="s">
        <v>78</v>
      </c>
      <c r="E447" s="202" t="s">
        <v>596</v>
      </c>
      <c r="F447" s="202" t="s">
        <v>597</v>
      </c>
      <c r="G447" s="189"/>
      <c r="H447" s="189"/>
      <c r="I447" s="192"/>
      <c r="J447" s="203">
        <f>BK447</f>
        <v>0</v>
      </c>
      <c r="K447" s="189"/>
      <c r="L447" s="194"/>
      <c r="M447" s="195"/>
      <c r="N447" s="196"/>
      <c r="O447" s="196"/>
      <c r="P447" s="197">
        <f>SUM(P448:P457)</f>
        <v>0</v>
      </c>
      <c r="Q447" s="196"/>
      <c r="R447" s="197">
        <f>SUM(R448:R457)</f>
        <v>0.59755000000000003</v>
      </c>
      <c r="S447" s="196"/>
      <c r="T447" s="198">
        <f>SUM(T448:T457)</f>
        <v>0</v>
      </c>
      <c r="AR447" s="199" t="s">
        <v>87</v>
      </c>
      <c r="AT447" s="200" t="s">
        <v>78</v>
      </c>
      <c r="AU447" s="200" t="s">
        <v>89</v>
      </c>
      <c r="AY447" s="199" t="s">
        <v>141</v>
      </c>
      <c r="BK447" s="201">
        <f>SUM(BK448:BK457)</f>
        <v>0</v>
      </c>
    </row>
    <row r="448" spans="1:65" s="2" customFormat="1" ht="24" customHeight="1">
      <c r="A448" s="35"/>
      <c r="B448" s="36"/>
      <c r="C448" s="204" t="s">
        <v>598</v>
      </c>
      <c r="D448" s="204" t="s">
        <v>143</v>
      </c>
      <c r="E448" s="205" t="s">
        <v>599</v>
      </c>
      <c r="F448" s="206" t="s">
        <v>600</v>
      </c>
      <c r="G448" s="207" t="s">
        <v>250</v>
      </c>
      <c r="H448" s="208">
        <v>85</v>
      </c>
      <c r="I448" s="209"/>
      <c r="J448" s="210">
        <f t="shared" ref="J448:J453" si="10">ROUND(I448*H448,2)</f>
        <v>0</v>
      </c>
      <c r="K448" s="206" t="s">
        <v>147</v>
      </c>
      <c r="L448" s="40"/>
      <c r="M448" s="211" t="s">
        <v>1</v>
      </c>
      <c r="N448" s="212" t="s">
        <v>44</v>
      </c>
      <c r="O448" s="72"/>
      <c r="P448" s="213">
        <f t="shared" ref="P448:P453" si="11">O448*H448</f>
        <v>0</v>
      </c>
      <c r="Q448" s="213">
        <v>0</v>
      </c>
      <c r="R448" s="213">
        <f t="shared" ref="R448:R453" si="12">Q448*H448</f>
        <v>0</v>
      </c>
      <c r="S448" s="213">
        <v>0</v>
      </c>
      <c r="T448" s="214">
        <f t="shared" ref="T448:T453" si="13"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215" t="s">
        <v>148</v>
      </c>
      <c r="AT448" s="215" t="s">
        <v>143</v>
      </c>
      <c r="AU448" s="215" t="s">
        <v>159</v>
      </c>
      <c r="AY448" s="18" t="s">
        <v>141</v>
      </c>
      <c r="BE448" s="216">
        <f t="shared" ref="BE448:BE453" si="14">IF(N448="základní",J448,0)</f>
        <v>0</v>
      </c>
      <c r="BF448" s="216">
        <f t="shared" ref="BF448:BF453" si="15">IF(N448="snížená",J448,0)</f>
        <v>0</v>
      </c>
      <c r="BG448" s="216">
        <f t="shared" ref="BG448:BG453" si="16">IF(N448="zákl. přenesená",J448,0)</f>
        <v>0</v>
      </c>
      <c r="BH448" s="216">
        <f t="shared" ref="BH448:BH453" si="17">IF(N448="sníž. přenesená",J448,0)</f>
        <v>0</v>
      </c>
      <c r="BI448" s="216">
        <f t="shared" ref="BI448:BI453" si="18">IF(N448="nulová",J448,0)</f>
        <v>0</v>
      </c>
      <c r="BJ448" s="18" t="s">
        <v>87</v>
      </c>
      <c r="BK448" s="216">
        <f t="shared" ref="BK448:BK453" si="19">ROUND(I448*H448,2)</f>
        <v>0</v>
      </c>
      <c r="BL448" s="18" t="s">
        <v>148</v>
      </c>
      <c r="BM448" s="215" t="s">
        <v>601</v>
      </c>
    </row>
    <row r="449" spans="1:65" s="2" customFormat="1" ht="24" customHeight="1">
      <c r="A449" s="35"/>
      <c r="B449" s="36"/>
      <c r="C449" s="204" t="s">
        <v>602</v>
      </c>
      <c r="D449" s="204" t="s">
        <v>143</v>
      </c>
      <c r="E449" s="205" t="s">
        <v>603</v>
      </c>
      <c r="F449" s="206" t="s">
        <v>604</v>
      </c>
      <c r="G449" s="207" t="s">
        <v>250</v>
      </c>
      <c r="H449" s="208">
        <v>85</v>
      </c>
      <c r="I449" s="209"/>
      <c r="J449" s="210">
        <f t="shared" si="10"/>
        <v>0</v>
      </c>
      <c r="K449" s="206" t="s">
        <v>147</v>
      </c>
      <c r="L449" s="40"/>
      <c r="M449" s="211" t="s">
        <v>1</v>
      </c>
      <c r="N449" s="212" t="s">
        <v>44</v>
      </c>
      <c r="O449" s="72"/>
      <c r="P449" s="213">
        <f t="shared" si="11"/>
        <v>0</v>
      </c>
      <c r="Q449" s="213">
        <v>5.1000000000000004E-4</v>
      </c>
      <c r="R449" s="213">
        <f t="shared" si="12"/>
        <v>4.335E-2</v>
      </c>
      <c r="S449" s="213">
        <v>0</v>
      </c>
      <c r="T449" s="214">
        <f t="shared" si="13"/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215" t="s">
        <v>148</v>
      </c>
      <c r="AT449" s="215" t="s">
        <v>143</v>
      </c>
      <c r="AU449" s="215" t="s">
        <v>159</v>
      </c>
      <c r="AY449" s="18" t="s">
        <v>141</v>
      </c>
      <c r="BE449" s="216">
        <f t="shared" si="14"/>
        <v>0</v>
      </c>
      <c r="BF449" s="216">
        <f t="shared" si="15"/>
        <v>0</v>
      </c>
      <c r="BG449" s="216">
        <f t="shared" si="16"/>
        <v>0</v>
      </c>
      <c r="BH449" s="216">
        <f t="shared" si="17"/>
        <v>0</v>
      </c>
      <c r="BI449" s="216">
        <f t="shared" si="18"/>
        <v>0</v>
      </c>
      <c r="BJ449" s="18" t="s">
        <v>87</v>
      </c>
      <c r="BK449" s="216">
        <f t="shared" si="19"/>
        <v>0</v>
      </c>
      <c r="BL449" s="18" t="s">
        <v>148</v>
      </c>
      <c r="BM449" s="215" t="s">
        <v>605</v>
      </c>
    </row>
    <row r="450" spans="1:65" s="2" customFormat="1" ht="24" customHeight="1">
      <c r="A450" s="35"/>
      <c r="B450" s="36"/>
      <c r="C450" s="204" t="s">
        <v>606</v>
      </c>
      <c r="D450" s="204" t="s">
        <v>143</v>
      </c>
      <c r="E450" s="205" t="s">
        <v>607</v>
      </c>
      <c r="F450" s="206" t="s">
        <v>608</v>
      </c>
      <c r="G450" s="207" t="s">
        <v>250</v>
      </c>
      <c r="H450" s="208">
        <v>85</v>
      </c>
      <c r="I450" s="209"/>
      <c r="J450" s="210">
        <f t="shared" si="10"/>
        <v>0</v>
      </c>
      <c r="K450" s="206" t="s">
        <v>147</v>
      </c>
      <c r="L450" s="40"/>
      <c r="M450" s="211" t="s">
        <v>1</v>
      </c>
      <c r="N450" s="212" t="s">
        <v>44</v>
      </c>
      <c r="O450" s="72"/>
      <c r="P450" s="213">
        <f t="shared" si="11"/>
        <v>0</v>
      </c>
      <c r="Q450" s="213">
        <v>0</v>
      </c>
      <c r="R450" s="213">
        <f t="shared" si="12"/>
        <v>0</v>
      </c>
      <c r="S450" s="213">
        <v>0</v>
      </c>
      <c r="T450" s="214">
        <f t="shared" si="13"/>
        <v>0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215" t="s">
        <v>148</v>
      </c>
      <c r="AT450" s="215" t="s">
        <v>143</v>
      </c>
      <c r="AU450" s="215" t="s">
        <v>159</v>
      </c>
      <c r="AY450" s="18" t="s">
        <v>141</v>
      </c>
      <c r="BE450" s="216">
        <f t="shared" si="14"/>
        <v>0</v>
      </c>
      <c r="BF450" s="216">
        <f t="shared" si="15"/>
        <v>0</v>
      </c>
      <c r="BG450" s="216">
        <f t="shared" si="16"/>
        <v>0</v>
      </c>
      <c r="BH450" s="216">
        <f t="shared" si="17"/>
        <v>0</v>
      </c>
      <c r="BI450" s="216">
        <f t="shared" si="18"/>
        <v>0</v>
      </c>
      <c r="BJ450" s="18" t="s">
        <v>87</v>
      </c>
      <c r="BK450" s="216">
        <f t="shared" si="19"/>
        <v>0</v>
      </c>
      <c r="BL450" s="18" t="s">
        <v>148</v>
      </c>
      <c r="BM450" s="215" t="s">
        <v>609</v>
      </c>
    </row>
    <row r="451" spans="1:65" s="2" customFormat="1" ht="24" customHeight="1">
      <c r="A451" s="35"/>
      <c r="B451" s="36"/>
      <c r="C451" s="204" t="s">
        <v>610</v>
      </c>
      <c r="D451" s="204" t="s">
        <v>143</v>
      </c>
      <c r="E451" s="205" t="s">
        <v>611</v>
      </c>
      <c r="F451" s="206" t="s">
        <v>612</v>
      </c>
      <c r="G451" s="207" t="s">
        <v>250</v>
      </c>
      <c r="H451" s="208">
        <v>85</v>
      </c>
      <c r="I451" s="209"/>
      <c r="J451" s="210">
        <f t="shared" si="10"/>
        <v>0</v>
      </c>
      <c r="K451" s="206" t="s">
        <v>147</v>
      </c>
      <c r="L451" s="40"/>
      <c r="M451" s="211" t="s">
        <v>1</v>
      </c>
      <c r="N451" s="212" t="s">
        <v>44</v>
      </c>
      <c r="O451" s="72"/>
      <c r="P451" s="213">
        <f t="shared" si="11"/>
        <v>0</v>
      </c>
      <c r="Q451" s="213">
        <v>6.5199999999999998E-3</v>
      </c>
      <c r="R451" s="213">
        <f t="shared" si="12"/>
        <v>0.55420000000000003</v>
      </c>
      <c r="S451" s="213">
        <v>0</v>
      </c>
      <c r="T451" s="214">
        <f t="shared" si="13"/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215" t="s">
        <v>148</v>
      </c>
      <c r="AT451" s="215" t="s">
        <v>143</v>
      </c>
      <c r="AU451" s="215" t="s">
        <v>159</v>
      </c>
      <c r="AY451" s="18" t="s">
        <v>141</v>
      </c>
      <c r="BE451" s="216">
        <f t="shared" si="14"/>
        <v>0</v>
      </c>
      <c r="BF451" s="216">
        <f t="shared" si="15"/>
        <v>0</v>
      </c>
      <c r="BG451" s="216">
        <f t="shared" si="16"/>
        <v>0</v>
      </c>
      <c r="BH451" s="216">
        <f t="shared" si="17"/>
        <v>0</v>
      </c>
      <c r="BI451" s="216">
        <f t="shared" si="18"/>
        <v>0</v>
      </c>
      <c r="BJ451" s="18" t="s">
        <v>87</v>
      </c>
      <c r="BK451" s="216">
        <f t="shared" si="19"/>
        <v>0</v>
      </c>
      <c r="BL451" s="18" t="s">
        <v>148</v>
      </c>
      <c r="BM451" s="215" t="s">
        <v>613</v>
      </c>
    </row>
    <row r="452" spans="1:65" s="2" customFormat="1" ht="16.5" customHeight="1">
      <c r="A452" s="35"/>
      <c r="B452" s="36"/>
      <c r="C452" s="204" t="s">
        <v>614</v>
      </c>
      <c r="D452" s="204" t="s">
        <v>143</v>
      </c>
      <c r="E452" s="205" t="s">
        <v>615</v>
      </c>
      <c r="F452" s="206" t="s">
        <v>616</v>
      </c>
      <c r="G452" s="207" t="s">
        <v>250</v>
      </c>
      <c r="H452" s="208">
        <v>85</v>
      </c>
      <c r="I452" s="209"/>
      <c r="J452" s="210">
        <f t="shared" si="10"/>
        <v>0</v>
      </c>
      <c r="K452" s="206" t="s">
        <v>1</v>
      </c>
      <c r="L452" s="40"/>
      <c r="M452" s="211" t="s">
        <v>1</v>
      </c>
      <c r="N452" s="212" t="s">
        <v>44</v>
      </c>
      <c r="O452" s="72"/>
      <c r="P452" s="213">
        <f t="shared" si="11"/>
        <v>0</v>
      </c>
      <c r="Q452" s="213">
        <v>0</v>
      </c>
      <c r="R452" s="213">
        <f t="shared" si="12"/>
        <v>0</v>
      </c>
      <c r="S452" s="213">
        <v>0</v>
      </c>
      <c r="T452" s="214">
        <f t="shared" si="13"/>
        <v>0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215" t="s">
        <v>148</v>
      </c>
      <c r="AT452" s="215" t="s">
        <v>143</v>
      </c>
      <c r="AU452" s="215" t="s">
        <v>159</v>
      </c>
      <c r="AY452" s="18" t="s">
        <v>141</v>
      </c>
      <c r="BE452" s="216">
        <f t="shared" si="14"/>
        <v>0</v>
      </c>
      <c r="BF452" s="216">
        <f t="shared" si="15"/>
        <v>0</v>
      </c>
      <c r="BG452" s="216">
        <f t="shared" si="16"/>
        <v>0</v>
      </c>
      <c r="BH452" s="216">
        <f t="shared" si="17"/>
        <v>0</v>
      </c>
      <c r="BI452" s="216">
        <f t="shared" si="18"/>
        <v>0</v>
      </c>
      <c r="BJ452" s="18" t="s">
        <v>87</v>
      </c>
      <c r="BK452" s="216">
        <f t="shared" si="19"/>
        <v>0</v>
      </c>
      <c r="BL452" s="18" t="s">
        <v>148</v>
      </c>
      <c r="BM452" s="215" t="s">
        <v>617</v>
      </c>
    </row>
    <row r="453" spans="1:65" s="2" customFormat="1" ht="16.5" customHeight="1">
      <c r="A453" s="35"/>
      <c r="B453" s="36"/>
      <c r="C453" s="204" t="s">
        <v>618</v>
      </c>
      <c r="D453" s="204" t="s">
        <v>143</v>
      </c>
      <c r="E453" s="205" t="s">
        <v>619</v>
      </c>
      <c r="F453" s="206" t="s">
        <v>620</v>
      </c>
      <c r="G453" s="207" t="s">
        <v>250</v>
      </c>
      <c r="H453" s="208">
        <v>103</v>
      </c>
      <c r="I453" s="209"/>
      <c r="J453" s="210">
        <f t="shared" si="10"/>
        <v>0</v>
      </c>
      <c r="K453" s="206" t="s">
        <v>1</v>
      </c>
      <c r="L453" s="40"/>
      <c r="M453" s="211" t="s">
        <v>1</v>
      </c>
      <c r="N453" s="212" t="s">
        <v>44</v>
      </c>
      <c r="O453" s="72"/>
      <c r="P453" s="213">
        <f t="shared" si="11"/>
        <v>0</v>
      </c>
      <c r="Q453" s="213">
        <v>0</v>
      </c>
      <c r="R453" s="213">
        <f t="shared" si="12"/>
        <v>0</v>
      </c>
      <c r="S453" s="213">
        <v>0</v>
      </c>
      <c r="T453" s="214">
        <f t="shared" si="13"/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215" t="s">
        <v>148</v>
      </c>
      <c r="AT453" s="215" t="s">
        <v>143</v>
      </c>
      <c r="AU453" s="215" t="s">
        <v>159</v>
      </c>
      <c r="AY453" s="18" t="s">
        <v>141</v>
      </c>
      <c r="BE453" s="216">
        <f t="shared" si="14"/>
        <v>0</v>
      </c>
      <c r="BF453" s="216">
        <f t="shared" si="15"/>
        <v>0</v>
      </c>
      <c r="BG453" s="216">
        <f t="shared" si="16"/>
        <v>0</v>
      </c>
      <c r="BH453" s="216">
        <f t="shared" si="17"/>
        <v>0</v>
      </c>
      <c r="BI453" s="216">
        <f t="shared" si="18"/>
        <v>0</v>
      </c>
      <c r="BJ453" s="18" t="s">
        <v>87</v>
      </c>
      <c r="BK453" s="216">
        <f t="shared" si="19"/>
        <v>0</v>
      </c>
      <c r="BL453" s="18" t="s">
        <v>148</v>
      </c>
      <c r="BM453" s="215" t="s">
        <v>621</v>
      </c>
    </row>
    <row r="454" spans="1:65" s="14" customFormat="1" ht="11.25">
      <c r="B454" s="228"/>
      <c r="C454" s="229"/>
      <c r="D454" s="219" t="s">
        <v>150</v>
      </c>
      <c r="E454" s="230" t="s">
        <v>1</v>
      </c>
      <c r="F454" s="231" t="s">
        <v>622</v>
      </c>
      <c r="G454" s="229"/>
      <c r="H454" s="232">
        <v>85</v>
      </c>
      <c r="I454" s="233"/>
      <c r="J454" s="229"/>
      <c r="K454" s="229"/>
      <c r="L454" s="234"/>
      <c r="M454" s="235"/>
      <c r="N454" s="236"/>
      <c r="O454" s="236"/>
      <c r="P454" s="236"/>
      <c r="Q454" s="236"/>
      <c r="R454" s="236"/>
      <c r="S454" s="236"/>
      <c r="T454" s="237"/>
      <c r="AT454" s="238" t="s">
        <v>150</v>
      </c>
      <c r="AU454" s="238" t="s">
        <v>159</v>
      </c>
      <c r="AV454" s="14" t="s">
        <v>89</v>
      </c>
      <c r="AW454" s="14" t="s">
        <v>34</v>
      </c>
      <c r="AX454" s="14" t="s">
        <v>79</v>
      </c>
      <c r="AY454" s="238" t="s">
        <v>141</v>
      </c>
    </row>
    <row r="455" spans="1:65" s="13" customFormat="1" ht="11.25">
      <c r="B455" s="217"/>
      <c r="C455" s="218"/>
      <c r="D455" s="219" t="s">
        <v>150</v>
      </c>
      <c r="E455" s="220" t="s">
        <v>1</v>
      </c>
      <c r="F455" s="221" t="s">
        <v>554</v>
      </c>
      <c r="G455" s="218"/>
      <c r="H455" s="220" t="s">
        <v>1</v>
      </c>
      <c r="I455" s="222"/>
      <c r="J455" s="218"/>
      <c r="K455" s="218"/>
      <c r="L455" s="223"/>
      <c r="M455" s="224"/>
      <c r="N455" s="225"/>
      <c r="O455" s="225"/>
      <c r="P455" s="225"/>
      <c r="Q455" s="225"/>
      <c r="R455" s="225"/>
      <c r="S455" s="225"/>
      <c r="T455" s="226"/>
      <c r="AT455" s="227" t="s">
        <v>150</v>
      </c>
      <c r="AU455" s="227" t="s">
        <v>159</v>
      </c>
      <c r="AV455" s="13" t="s">
        <v>87</v>
      </c>
      <c r="AW455" s="13" t="s">
        <v>34</v>
      </c>
      <c r="AX455" s="13" t="s">
        <v>79</v>
      </c>
      <c r="AY455" s="227" t="s">
        <v>141</v>
      </c>
    </row>
    <row r="456" spans="1:65" s="14" customFormat="1" ht="11.25">
      <c r="B456" s="228"/>
      <c r="C456" s="229"/>
      <c r="D456" s="219" t="s">
        <v>150</v>
      </c>
      <c r="E456" s="230" t="s">
        <v>1</v>
      </c>
      <c r="F456" s="231" t="s">
        <v>623</v>
      </c>
      <c r="G456" s="229"/>
      <c r="H456" s="232">
        <v>18</v>
      </c>
      <c r="I456" s="233"/>
      <c r="J456" s="229"/>
      <c r="K456" s="229"/>
      <c r="L456" s="234"/>
      <c r="M456" s="235"/>
      <c r="N456" s="236"/>
      <c r="O456" s="236"/>
      <c r="P456" s="236"/>
      <c r="Q456" s="236"/>
      <c r="R456" s="236"/>
      <c r="S456" s="236"/>
      <c r="T456" s="237"/>
      <c r="AT456" s="238" t="s">
        <v>150</v>
      </c>
      <c r="AU456" s="238" t="s">
        <v>159</v>
      </c>
      <c r="AV456" s="14" t="s">
        <v>89</v>
      </c>
      <c r="AW456" s="14" t="s">
        <v>34</v>
      </c>
      <c r="AX456" s="14" t="s">
        <v>79</v>
      </c>
      <c r="AY456" s="238" t="s">
        <v>141</v>
      </c>
    </row>
    <row r="457" spans="1:65" s="15" customFormat="1" ht="11.25">
      <c r="B457" s="239"/>
      <c r="C457" s="240"/>
      <c r="D457" s="219" t="s">
        <v>150</v>
      </c>
      <c r="E457" s="241" t="s">
        <v>1</v>
      </c>
      <c r="F457" s="242" t="s">
        <v>221</v>
      </c>
      <c r="G457" s="240"/>
      <c r="H457" s="243">
        <v>103</v>
      </c>
      <c r="I457" s="244"/>
      <c r="J457" s="240"/>
      <c r="K457" s="240"/>
      <c r="L457" s="245"/>
      <c r="M457" s="246"/>
      <c r="N457" s="247"/>
      <c r="O457" s="247"/>
      <c r="P457" s="247"/>
      <c r="Q457" s="247"/>
      <c r="R457" s="247"/>
      <c r="S457" s="247"/>
      <c r="T457" s="248"/>
      <c r="AT457" s="249" t="s">
        <v>150</v>
      </c>
      <c r="AU457" s="249" t="s">
        <v>159</v>
      </c>
      <c r="AV457" s="15" t="s">
        <v>148</v>
      </c>
      <c r="AW457" s="15" t="s">
        <v>34</v>
      </c>
      <c r="AX457" s="15" t="s">
        <v>87</v>
      </c>
      <c r="AY457" s="249" t="s">
        <v>141</v>
      </c>
    </row>
    <row r="458" spans="1:65" s="12" customFormat="1" ht="20.85" customHeight="1">
      <c r="B458" s="188"/>
      <c r="C458" s="189"/>
      <c r="D458" s="190" t="s">
        <v>78</v>
      </c>
      <c r="E458" s="202" t="s">
        <v>624</v>
      </c>
      <c r="F458" s="202" t="s">
        <v>625</v>
      </c>
      <c r="G458" s="189"/>
      <c r="H458" s="189"/>
      <c r="I458" s="192"/>
      <c r="J458" s="203">
        <f>BK458</f>
        <v>0</v>
      </c>
      <c r="K458" s="189"/>
      <c r="L458" s="194"/>
      <c r="M458" s="195"/>
      <c r="N458" s="196"/>
      <c r="O458" s="196"/>
      <c r="P458" s="197">
        <f>SUM(P459:P476)</f>
        <v>0</v>
      </c>
      <c r="Q458" s="196"/>
      <c r="R458" s="197">
        <f>SUM(R459:R476)</f>
        <v>251.69250000000002</v>
      </c>
      <c r="S458" s="196"/>
      <c r="T458" s="198">
        <f>SUM(T459:T476)</f>
        <v>0</v>
      </c>
      <c r="AR458" s="199" t="s">
        <v>87</v>
      </c>
      <c r="AT458" s="200" t="s">
        <v>78</v>
      </c>
      <c r="AU458" s="200" t="s">
        <v>89</v>
      </c>
      <c r="AY458" s="199" t="s">
        <v>141</v>
      </c>
      <c r="BK458" s="201">
        <f>SUM(BK459:BK476)</f>
        <v>0</v>
      </c>
    </row>
    <row r="459" spans="1:65" s="2" customFormat="1" ht="24" customHeight="1">
      <c r="A459" s="35"/>
      <c r="B459" s="36"/>
      <c r="C459" s="204" t="s">
        <v>626</v>
      </c>
      <c r="D459" s="204" t="s">
        <v>143</v>
      </c>
      <c r="E459" s="205" t="s">
        <v>627</v>
      </c>
      <c r="F459" s="206" t="s">
        <v>628</v>
      </c>
      <c r="G459" s="207" t="s">
        <v>250</v>
      </c>
      <c r="H459" s="208">
        <v>1162</v>
      </c>
      <c r="I459" s="209"/>
      <c r="J459" s="210">
        <f>ROUND(I459*H459,2)</f>
        <v>0</v>
      </c>
      <c r="K459" s="206" t="s">
        <v>147</v>
      </c>
      <c r="L459" s="40"/>
      <c r="M459" s="211" t="s">
        <v>1</v>
      </c>
      <c r="N459" s="212" t="s">
        <v>44</v>
      </c>
      <c r="O459" s="72"/>
      <c r="P459" s="213">
        <f>O459*H459</f>
        <v>0</v>
      </c>
      <c r="Q459" s="213">
        <v>8.4250000000000005E-2</v>
      </c>
      <c r="R459" s="213">
        <f>Q459*H459</f>
        <v>97.898500000000013</v>
      </c>
      <c r="S459" s="213">
        <v>0</v>
      </c>
      <c r="T459" s="214">
        <f>S459*H459</f>
        <v>0</v>
      </c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R459" s="215" t="s">
        <v>148</v>
      </c>
      <c r="AT459" s="215" t="s">
        <v>143</v>
      </c>
      <c r="AU459" s="215" t="s">
        <v>159</v>
      </c>
      <c r="AY459" s="18" t="s">
        <v>141</v>
      </c>
      <c r="BE459" s="216">
        <f>IF(N459="základní",J459,0)</f>
        <v>0</v>
      </c>
      <c r="BF459" s="216">
        <f>IF(N459="snížená",J459,0)</f>
        <v>0</v>
      </c>
      <c r="BG459" s="216">
        <f>IF(N459="zákl. přenesená",J459,0)</f>
        <v>0</v>
      </c>
      <c r="BH459" s="216">
        <f>IF(N459="sníž. přenesená",J459,0)</f>
        <v>0</v>
      </c>
      <c r="BI459" s="216">
        <f>IF(N459="nulová",J459,0)</f>
        <v>0</v>
      </c>
      <c r="BJ459" s="18" t="s">
        <v>87</v>
      </c>
      <c r="BK459" s="216">
        <f>ROUND(I459*H459,2)</f>
        <v>0</v>
      </c>
      <c r="BL459" s="18" t="s">
        <v>148</v>
      </c>
      <c r="BM459" s="215" t="s">
        <v>629</v>
      </c>
    </row>
    <row r="460" spans="1:65" s="13" customFormat="1" ht="11.25">
      <c r="B460" s="217"/>
      <c r="C460" s="218"/>
      <c r="D460" s="219" t="s">
        <v>150</v>
      </c>
      <c r="E460" s="220" t="s">
        <v>1</v>
      </c>
      <c r="F460" s="221" t="s">
        <v>630</v>
      </c>
      <c r="G460" s="218"/>
      <c r="H460" s="220" t="s">
        <v>1</v>
      </c>
      <c r="I460" s="222"/>
      <c r="J460" s="218"/>
      <c r="K460" s="218"/>
      <c r="L460" s="223"/>
      <c r="M460" s="224"/>
      <c r="N460" s="225"/>
      <c r="O460" s="225"/>
      <c r="P460" s="225"/>
      <c r="Q460" s="225"/>
      <c r="R460" s="225"/>
      <c r="S460" s="225"/>
      <c r="T460" s="226"/>
      <c r="AT460" s="227" t="s">
        <v>150</v>
      </c>
      <c r="AU460" s="227" t="s">
        <v>159</v>
      </c>
      <c r="AV460" s="13" t="s">
        <v>87</v>
      </c>
      <c r="AW460" s="13" t="s">
        <v>34</v>
      </c>
      <c r="AX460" s="13" t="s">
        <v>79</v>
      </c>
      <c r="AY460" s="227" t="s">
        <v>141</v>
      </c>
    </row>
    <row r="461" spans="1:65" s="13" customFormat="1" ht="11.25">
      <c r="B461" s="217"/>
      <c r="C461" s="218"/>
      <c r="D461" s="219" t="s">
        <v>150</v>
      </c>
      <c r="E461" s="220" t="s">
        <v>1</v>
      </c>
      <c r="F461" s="221" t="s">
        <v>253</v>
      </c>
      <c r="G461" s="218"/>
      <c r="H461" s="220" t="s">
        <v>1</v>
      </c>
      <c r="I461" s="222"/>
      <c r="J461" s="218"/>
      <c r="K461" s="218"/>
      <c r="L461" s="223"/>
      <c r="M461" s="224"/>
      <c r="N461" s="225"/>
      <c r="O461" s="225"/>
      <c r="P461" s="225"/>
      <c r="Q461" s="225"/>
      <c r="R461" s="225"/>
      <c r="S461" s="225"/>
      <c r="T461" s="226"/>
      <c r="AT461" s="227" t="s">
        <v>150</v>
      </c>
      <c r="AU461" s="227" t="s">
        <v>159</v>
      </c>
      <c r="AV461" s="13" t="s">
        <v>87</v>
      </c>
      <c r="AW461" s="13" t="s">
        <v>34</v>
      </c>
      <c r="AX461" s="13" t="s">
        <v>79</v>
      </c>
      <c r="AY461" s="227" t="s">
        <v>141</v>
      </c>
    </row>
    <row r="462" spans="1:65" s="14" customFormat="1" ht="11.25">
      <c r="B462" s="228"/>
      <c r="C462" s="229"/>
      <c r="D462" s="219" t="s">
        <v>150</v>
      </c>
      <c r="E462" s="230" t="s">
        <v>1</v>
      </c>
      <c r="F462" s="231" t="s">
        <v>631</v>
      </c>
      <c r="G462" s="229"/>
      <c r="H462" s="232">
        <v>1150.4000000000001</v>
      </c>
      <c r="I462" s="233"/>
      <c r="J462" s="229"/>
      <c r="K462" s="229"/>
      <c r="L462" s="234"/>
      <c r="M462" s="235"/>
      <c r="N462" s="236"/>
      <c r="O462" s="236"/>
      <c r="P462" s="236"/>
      <c r="Q462" s="236"/>
      <c r="R462" s="236"/>
      <c r="S462" s="236"/>
      <c r="T462" s="237"/>
      <c r="AT462" s="238" t="s">
        <v>150</v>
      </c>
      <c r="AU462" s="238" t="s">
        <v>159</v>
      </c>
      <c r="AV462" s="14" t="s">
        <v>89</v>
      </c>
      <c r="AW462" s="14" t="s">
        <v>34</v>
      </c>
      <c r="AX462" s="14" t="s">
        <v>79</v>
      </c>
      <c r="AY462" s="238" t="s">
        <v>141</v>
      </c>
    </row>
    <row r="463" spans="1:65" s="16" customFormat="1" ht="11.25">
      <c r="B463" s="250"/>
      <c r="C463" s="251"/>
      <c r="D463" s="219" t="s">
        <v>150</v>
      </c>
      <c r="E463" s="252" t="s">
        <v>1</v>
      </c>
      <c r="F463" s="253" t="s">
        <v>272</v>
      </c>
      <c r="G463" s="251"/>
      <c r="H463" s="254">
        <v>1150.4000000000001</v>
      </c>
      <c r="I463" s="255"/>
      <c r="J463" s="251"/>
      <c r="K463" s="251"/>
      <c r="L463" s="256"/>
      <c r="M463" s="257"/>
      <c r="N463" s="258"/>
      <c r="O463" s="258"/>
      <c r="P463" s="258"/>
      <c r="Q463" s="258"/>
      <c r="R463" s="258"/>
      <c r="S463" s="258"/>
      <c r="T463" s="259"/>
      <c r="AT463" s="260" t="s">
        <v>150</v>
      </c>
      <c r="AU463" s="260" t="s">
        <v>159</v>
      </c>
      <c r="AV463" s="16" t="s">
        <v>159</v>
      </c>
      <c r="AW463" s="16" t="s">
        <v>34</v>
      </c>
      <c r="AX463" s="16" t="s">
        <v>79</v>
      </c>
      <c r="AY463" s="260" t="s">
        <v>141</v>
      </c>
    </row>
    <row r="464" spans="1:65" s="13" customFormat="1" ht="11.25">
      <c r="B464" s="217"/>
      <c r="C464" s="218"/>
      <c r="D464" s="219" t="s">
        <v>150</v>
      </c>
      <c r="E464" s="220" t="s">
        <v>1</v>
      </c>
      <c r="F464" s="221" t="s">
        <v>632</v>
      </c>
      <c r="G464" s="218"/>
      <c r="H464" s="220" t="s">
        <v>1</v>
      </c>
      <c r="I464" s="222"/>
      <c r="J464" s="218"/>
      <c r="K464" s="218"/>
      <c r="L464" s="223"/>
      <c r="M464" s="224"/>
      <c r="N464" s="225"/>
      <c r="O464" s="225"/>
      <c r="P464" s="225"/>
      <c r="Q464" s="225"/>
      <c r="R464" s="225"/>
      <c r="S464" s="225"/>
      <c r="T464" s="226"/>
      <c r="AT464" s="227" t="s">
        <v>150</v>
      </c>
      <c r="AU464" s="227" t="s">
        <v>159</v>
      </c>
      <c r="AV464" s="13" t="s">
        <v>87</v>
      </c>
      <c r="AW464" s="13" t="s">
        <v>34</v>
      </c>
      <c r="AX464" s="13" t="s">
        <v>79</v>
      </c>
      <c r="AY464" s="227" t="s">
        <v>141</v>
      </c>
    </row>
    <row r="465" spans="1:65" s="14" customFormat="1" ht="11.25">
      <c r="B465" s="228"/>
      <c r="C465" s="229"/>
      <c r="D465" s="219" t="s">
        <v>150</v>
      </c>
      <c r="E465" s="230" t="s">
        <v>1</v>
      </c>
      <c r="F465" s="231" t="s">
        <v>633</v>
      </c>
      <c r="G465" s="229"/>
      <c r="H465" s="232">
        <v>11.6</v>
      </c>
      <c r="I465" s="233"/>
      <c r="J465" s="229"/>
      <c r="K465" s="229"/>
      <c r="L465" s="234"/>
      <c r="M465" s="235"/>
      <c r="N465" s="236"/>
      <c r="O465" s="236"/>
      <c r="P465" s="236"/>
      <c r="Q465" s="236"/>
      <c r="R465" s="236"/>
      <c r="S465" s="236"/>
      <c r="T465" s="237"/>
      <c r="AT465" s="238" t="s">
        <v>150</v>
      </c>
      <c r="AU465" s="238" t="s">
        <v>159</v>
      </c>
      <c r="AV465" s="14" t="s">
        <v>89</v>
      </c>
      <c r="AW465" s="14" t="s">
        <v>34</v>
      </c>
      <c r="AX465" s="14" t="s">
        <v>79</v>
      </c>
      <c r="AY465" s="238" t="s">
        <v>141</v>
      </c>
    </row>
    <row r="466" spans="1:65" s="16" customFormat="1" ht="11.25">
      <c r="B466" s="250"/>
      <c r="C466" s="251"/>
      <c r="D466" s="219" t="s">
        <v>150</v>
      </c>
      <c r="E466" s="252" t="s">
        <v>1</v>
      </c>
      <c r="F466" s="253" t="s">
        <v>531</v>
      </c>
      <c r="G466" s="251"/>
      <c r="H466" s="254">
        <v>11.6</v>
      </c>
      <c r="I466" s="255"/>
      <c r="J466" s="251"/>
      <c r="K466" s="251"/>
      <c r="L466" s="256"/>
      <c r="M466" s="257"/>
      <c r="N466" s="258"/>
      <c r="O466" s="258"/>
      <c r="P466" s="258"/>
      <c r="Q466" s="258"/>
      <c r="R466" s="258"/>
      <c r="S466" s="258"/>
      <c r="T466" s="259"/>
      <c r="AT466" s="260" t="s">
        <v>150</v>
      </c>
      <c r="AU466" s="260" t="s">
        <v>159</v>
      </c>
      <c r="AV466" s="16" t="s">
        <v>159</v>
      </c>
      <c r="AW466" s="16" t="s">
        <v>34</v>
      </c>
      <c r="AX466" s="16" t="s">
        <v>79</v>
      </c>
      <c r="AY466" s="260" t="s">
        <v>141</v>
      </c>
    </row>
    <row r="467" spans="1:65" s="15" customFormat="1" ht="11.25">
      <c r="B467" s="239"/>
      <c r="C467" s="240"/>
      <c r="D467" s="219" t="s">
        <v>150</v>
      </c>
      <c r="E467" s="241" t="s">
        <v>1</v>
      </c>
      <c r="F467" s="242" t="s">
        <v>221</v>
      </c>
      <c r="G467" s="240"/>
      <c r="H467" s="243">
        <v>1162</v>
      </c>
      <c r="I467" s="244"/>
      <c r="J467" s="240"/>
      <c r="K467" s="240"/>
      <c r="L467" s="245"/>
      <c r="M467" s="246"/>
      <c r="N467" s="247"/>
      <c r="O467" s="247"/>
      <c r="P467" s="247"/>
      <c r="Q467" s="247"/>
      <c r="R467" s="247"/>
      <c r="S467" s="247"/>
      <c r="T467" s="248"/>
      <c r="AT467" s="249" t="s">
        <v>150</v>
      </c>
      <c r="AU467" s="249" t="s">
        <v>159</v>
      </c>
      <c r="AV467" s="15" t="s">
        <v>148</v>
      </c>
      <c r="AW467" s="15" t="s">
        <v>34</v>
      </c>
      <c r="AX467" s="15" t="s">
        <v>87</v>
      </c>
      <c r="AY467" s="249" t="s">
        <v>141</v>
      </c>
    </row>
    <row r="468" spans="1:65" s="2" customFormat="1" ht="16.5" customHeight="1">
      <c r="A468" s="35"/>
      <c r="B468" s="36"/>
      <c r="C468" s="261" t="s">
        <v>634</v>
      </c>
      <c r="D468" s="261" t="s">
        <v>278</v>
      </c>
      <c r="E468" s="262" t="s">
        <v>635</v>
      </c>
      <c r="F468" s="263" t="s">
        <v>636</v>
      </c>
      <c r="G468" s="264" t="s">
        <v>250</v>
      </c>
      <c r="H468" s="265">
        <v>1162</v>
      </c>
      <c r="I468" s="266"/>
      <c r="J468" s="267">
        <f>ROUND(I468*H468,2)</f>
        <v>0</v>
      </c>
      <c r="K468" s="263" t="s">
        <v>147</v>
      </c>
      <c r="L468" s="268"/>
      <c r="M468" s="269" t="s">
        <v>1</v>
      </c>
      <c r="N468" s="270" t="s">
        <v>44</v>
      </c>
      <c r="O468" s="72"/>
      <c r="P468" s="213">
        <f>O468*H468</f>
        <v>0</v>
      </c>
      <c r="Q468" s="213">
        <v>0.13100000000000001</v>
      </c>
      <c r="R468" s="213">
        <f>Q468*H468</f>
        <v>152.22200000000001</v>
      </c>
      <c r="S468" s="213">
        <v>0</v>
      </c>
      <c r="T468" s="214">
        <f>S468*H468</f>
        <v>0</v>
      </c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R468" s="215" t="s">
        <v>186</v>
      </c>
      <c r="AT468" s="215" t="s">
        <v>278</v>
      </c>
      <c r="AU468" s="215" t="s">
        <v>159</v>
      </c>
      <c r="AY468" s="18" t="s">
        <v>141</v>
      </c>
      <c r="BE468" s="216">
        <f>IF(N468="základní",J468,0)</f>
        <v>0</v>
      </c>
      <c r="BF468" s="216">
        <f>IF(N468="snížená",J468,0)</f>
        <v>0</v>
      </c>
      <c r="BG468" s="216">
        <f>IF(N468="zákl. přenesená",J468,0)</f>
        <v>0</v>
      </c>
      <c r="BH468" s="216">
        <f>IF(N468="sníž. přenesená",J468,0)</f>
        <v>0</v>
      </c>
      <c r="BI468" s="216">
        <f>IF(N468="nulová",J468,0)</f>
        <v>0</v>
      </c>
      <c r="BJ468" s="18" t="s">
        <v>87</v>
      </c>
      <c r="BK468" s="216">
        <f>ROUND(I468*H468,2)</f>
        <v>0</v>
      </c>
      <c r="BL468" s="18" t="s">
        <v>148</v>
      </c>
      <c r="BM468" s="215" t="s">
        <v>637</v>
      </c>
    </row>
    <row r="469" spans="1:65" s="13" customFormat="1" ht="11.25">
      <c r="B469" s="217"/>
      <c r="C469" s="218"/>
      <c r="D469" s="219" t="s">
        <v>150</v>
      </c>
      <c r="E469" s="220" t="s">
        <v>1</v>
      </c>
      <c r="F469" s="221" t="s">
        <v>638</v>
      </c>
      <c r="G469" s="218"/>
      <c r="H469" s="220" t="s">
        <v>1</v>
      </c>
      <c r="I469" s="222"/>
      <c r="J469" s="218"/>
      <c r="K469" s="218"/>
      <c r="L469" s="223"/>
      <c r="M469" s="224"/>
      <c r="N469" s="225"/>
      <c r="O469" s="225"/>
      <c r="P469" s="225"/>
      <c r="Q469" s="225"/>
      <c r="R469" s="225"/>
      <c r="S469" s="225"/>
      <c r="T469" s="226"/>
      <c r="AT469" s="227" t="s">
        <v>150</v>
      </c>
      <c r="AU469" s="227" t="s">
        <v>159</v>
      </c>
      <c r="AV469" s="13" t="s">
        <v>87</v>
      </c>
      <c r="AW469" s="13" t="s">
        <v>34</v>
      </c>
      <c r="AX469" s="13" t="s">
        <v>79</v>
      </c>
      <c r="AY469" s="227" t="s">
        <v>141</v>
      </c>
    </row>
    <row r="470" spans="1:65" s="13" customFormat="1" ht="22.5">
      <c r="B470" s="217"/>
      <c r="C470" s="218"/>
      <c r="D470" s="219" t="s">
        <v>150</v>
      </c>
      <c r="E470" s="220" t="s">
        <v>1</v>
      </c>
      <c r="F470" s="221" t="s">
        <v>639</v>
      </c>
      <c r="G470" s="218"/>
      <c r="H470" s="220" t="s">
        <v>1</v>
      </c>
      <c r="I470" s="222"/>
      <c r="J470" s="218"/>
      <c r="K470" s="218"/>
      <c r="L470" s="223"/>
      <c r="M470" s="224"/>
      <c r="N470" s="225"/>
      <c r="O470" s="225"/>
      <c r="P470" s="225"/>
      <c r="Q470" s="225"/>
      <c r="R470" s="225"/>
      <c r="S470" s="225"/>
      <c r="T470" s="226"/>
      <c r="AT470" s="227" t="s">
        <v>150</v>
      </c>
      <c r="AU470" s="227" t="s">
        <v>159</v>
      </c>
      <c r="AV470" s="13" t="s">
        <v>87</v>
      </c>
      <c r="AW470" s="13" t="s">
        <v>34</v>
      </c>
      <c r="AX470" s="13" t="s">
        <v>79</v>
      </c>
      <c r="AY470" s="227" t="s">
        <v>141</v>
      </c>
    </row>
    <row r="471" spans="1:65" s="14" customFormat="1" ht="11.25">
      <c r="B471" s="228"/>
      <c r="C471" s="229"/>
      <c r="D471" s="219" t="s">
        <v>150</v>
      </c>
      <c r="E471" s="230" t="s">
        <v>1</v>
      </c>
      <c r="F471" s="231" t="s">
        <v>640</v>
      </c>
      <c r="G471" s="229"/>
      <c r="H471" s="232">
        <v>1162</v>
      </c>
      <c r="I471" s="233"/>
      <c r="J471" s="229"/>
      <c r="K471" s="229"/>
      <c r="L471" s="234"/>
      <c r="M471" s="235"/>
      <c r="N471" s="236"/>
      <c r="O471" s="236"/>
      <c r="P471" s="236"/>
      <c r="Q471" s="236"/>
      <c r="R471" s="236"/>
      <c r="S471" s="236"/>
      <c r="T471" s="237"/>
      <c r="AT471" s="238" t="s">
        <v>150</v>
      </c>
      <c r="AU471" s="238" t="s">
        <v>159</v>
      </c>
      <c r="AV471" s="14" t="s">
        <v>89</v>
      </c>
      <c r="AW471" s="14" t="s">
        <v>34</v>
      </c>
      <c r="AX471" s="14" t="s">
        <v>87</v>
      </c>
      <c r="AY471" s="238" t="s">
        <v>141</v>
      </c>
    </row>
    <row r="472" spans="1:65" s="2" customFormat="1" ht="24" customHeight="1">
      <c r="A472" s="35"/>
      <c r="B472" s="36"/>
      <c r="C472" s="261" t="s">
        <v>641</v>
      </c>
      <c r="D472" s="261" t="s">
        <v>278</v>
      </c>
      <c r="E472" s="262" t="s">
        <v>642</v>
      </c>
      <c r="F472" s="263" t="s">
        <v>643</v>
      </c>
      <c r="G472" s="264" t="s">
        <v>250</v>
      </c>
      <c r="H472" s="265">
        <v>12</v>
      </c>
      <c r="I472" s="266"/>
      <c r="J472" s="267">
        <f>ROUND(I472*H472,2)</f>
        <v>0</v>
      </c>
      <c r="K472" s="263" t="s">
        <v>147</v>
      </c>
      <c r="L472" s="268"/>
      <c r="M472" s="269" t="s">
        <v>1</v>
      </c>
      <c r="N472" s="270" t="s">
        <v>44</v>
      </c>
      <c r="O472" s="72"/>
      <c r="P472" s="213">
        <f>O472*H472</f>
        <v>0</v>
      </c>
      <c r="Q472" s="213">
        <v>0.13100000000000001</v>
      </c>
      <c r="R472" s="213">
        <f>Q472*H472</f>
        <v>1.5720000000000001</v>
      </c>
      <c r="S472" s="213">
        <v>0</v>
      </c>
      <c r="T472" s="214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215" t="s">
        <v>186</v>
      </c>
      <c r="AT472" s="215" t="s">
        <v>278</v>
      </c>
      <c r="AU472" s="215" t="s">
        <v>159</v>
      </c>
      <c r="AY472" s="18" t="s">
        <v>141</v>
      </c>
      <c r="BE472" s="216">
        <f>IF(N472="základní",J472,0)</f>
        <v>0</v>
      </c>
      <c r="BF472" s="216">
        <f>IF(N472="snížená",J472,0)</f>
        <v>0</v>
      </c>
      <c r="BG472" s="216">
        <f>IF(N472="zákl. přenesená",J472,0)</f>
        <v>0</v>
      </c>
      <c r="BH472" s="216">
        <f>IF(N472="sníž. přenesená",J472,0)</f>
        <v>0</v>
      </c>
      <c r="BI472" s="216">
        <f>IF(N472="nulová",J472,0)</f>
        <v>0</v>
      </c>
      <c r="BJ472" s="18" t="s">
        <v>87</v>
      </c>
      <c r="BK472" s="216">
        <f>ROUND(I472*H472,2)</f>
        <v>0</v>
      </c>
      <c r="BL472" s="18" t="s">
        <v>148</v>
      </c>
      <c r="BM472" s="215" t="s">
        <v>644</v>
      </c>
    </row>
    <row r="473" spans="1:65" s="13" customFormat="1" ht="11.25">
      <c r="B473" s="217"/>
      <c r="C473" s="218"/>
      <c r="D473" s="219" t="s">
        <v>150</v>
      </c>
      <c r="E473" s="220" t="s">
        <v>1</v>
      </c>
      <c r="F473" s="221" t="s">
        <v>645</v>
      </c>
      <c r="G473" s="218"/>
      <c r="H473" s="220" t="s">
        <v>1</v>
      </c>
      <c r="I473" s="222"/>
      <c r="J473" s="218"/>
      <c r="K473" s="218"/>
      <c r="L473" s="223"/>
      <c r="M473" s="224"/>
      <c r="N473" s="225"/>
      <c r="O473" s="225"/>
      <c r="P473" s="225"/>
      <c r="Q473" s="225"/>
      <c r="R473" s="225"/>
      <c r="S473" s="225"/>
      <c r="T473" s="226"/>
      <c r="AT473" s="227" t="s">
        <v>150</v>
      </c>
      <c r="AU473" s="227" t="s">
        <v>159</v>
      </c>
      <c r="AV473" s="13" t="s">
        <v>87</v>
      </c>
      <c r="AW473" s="13" t="s">
        <v>34</v>
      </c>
      <c r="AX473" s="13" t="s">
        <v>79</v>
      </c>
      <c r="AY473" s="227" t="s">
        <v>141</v>
      </c>
    </row>
    <row r="474" spans="1:65" s="13" customFormat="1" ht="22.5">
      <c r="B474" s="217"/>
      <c r="C474" s="218"/>
      <c r="D474" s="219" t="s">
        <v>150</v>
      </c>
      <c r="E474" s="220" t="s">
        <v>1</v>
      </c>
      <c r="F474" s="221" t="s">
        <v>646</v>
      </c>
      <c r="G474" s="218"/>
      <c r="H474" s="220" t="s">
        <v>1</v>
      </c>
      <c r="I474" s="222"/>
      <c r="J474" s="218"/>
      <c r="K474" s="218"/>
      <c r="L474" s="223"/>
      <c r="M474" s="224"/>
      <c r="N474" s="225"/>
      <c r="O474" s="225"/>
      <c r="P474" s="225"/>
      <c r="Q474" s="225"/>
      <c r="R474" s="225"/>
      <c r="S474" s="225"/>
      <c r="T474" s="226"/>
      <c r="AT474" s="227" t="s">
        <v>150</v>
      </c>
      <c r="AU474" s="227" t="s">
        <v>159</v>
      </c>
      <c r="AV474" s="13" t="s">
        <v>87</v>
      </c>
      <c r="AW474" s="13" t="s">
        <v>34</v>
      </c>
      <c r="AX474" s="13" t="s">
        <v>79</v>
      </c>
      <c r="AY474" s="227" t="s">
        <v>141</v>
      </c>
    </row>
    <row r="475" spans="1:65" s="14" customFormat="1" ht="11.25">
      <c r="B475" s="228"/>
      <c r="C475" s="229"/>
      <c r="D475" s="219" t="s">
        <v>150</v>
      </c>
      <c r="E475" s="230" t="s">
        <v>1</v>
      </c>
      <c r="F475" s="231" t="s">
        <v>647</v>
      </c>
      <c r="G475" s="229"/>
      <c r="H475" s="232">
        <v>12</v>
      </c>
      <c r="I475" s="233"/>
      <c r="J475" s="229"/>
      <c r="K475" s="229"/>
      <c r="L475" s="234"/>
      <c r="M475" s="235"/>
      <c r="N475" s="236"/>
      <c r="O475" s="236"/>
      <c r="P475" s="236"/>
      <c r="Q475" s="236"/>
      <c r="R475" s="236"/>
      <c r="S475" s="236"/>
      <c r="T475" s="237"/>
      <c r="AT475" s="238" t="s">
        <v>150</v>
      </c>
      <c r="AU475" s="238" t="s">
        <v>159</v>
      </c>
      <c r="AV475" s="14" t="s">
        <v>89</v>
      </c>
      <c r="AW475" s="14" t="s">
        <v>34</v>
      </c>
      <c r="AX475" s="14" t="s">
        <v>87</v>
      </c>
      <c r="AY475" s="238" t="s">
        <v>141</v>
      </c>
    </row>
    <row r="476" spans="1:65" s="2" customFormat="1" ht="16.5" customHeight="1">
      <c r="A476" s="35"/>
      <c r="B476" s="36"/>
      <c r="C476" s="204" t="s">
        <v>648</v>
      </c>
      <c r="D476" s="204" t="s">
        <v>143</v>
      </c>
      <c r="E476" s="205" t="s">
        <v>649</v>
      </c>
      <c r="F476" s="206" t="s">
        <v>650</v>
      </c>
      <c r="G476" s="207" t="s">
        <v>250</v>
      </c>
      <c r="H476" s="208">
        <v>1162</v>
      </c>
      <c r="I476" s="209"/>
      <c r="J476" s="210">
        <f>ROUND(I476*H476,2)</f>
        <v>0</v>
      </c>
      <c r="K476" s="206" t="s">
        <v>1</v>
      </c>
      <c r="L476" s="40"/>
      <c r="M476" s="211" t="s">
        <v>1</v>
      </c>
      <c r="N476" s="212" t="s">
        <v>44</v>
      </c>
      <c r="O476" s="72"/>
      <c r="P476" s="213">
        <f>O476*H476</f>
        <v>0</v>
      </c>
      <c r="Q476" s="213">
        <v>0</v>
      </c>
      <c r="R476" s="213">
        <f>Q476*H476</f>
        <v>0</v>
      </c>
      <c r="S476" s="213">
        <v>0</v>
      </c>
      <c r="T476" s="214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215" t="s">
        <v>148</v>
      </c>
      <c r="AT476" s="215" t="s">
        <v>143</v>
      </c>
      <c r="AU476" s="215" t="s">
        <v>159</v>
      </c>
      <c r="AY476" s="18" t="s">
        <v>141</v>
      </c>
      <c r="BE476" s="216">
        <f>IF(N476="základní",J476,0)</f>
        <v>0</v>
      </c>
      <c r="BF476" s="216">
        <f>IF(N476="snížená",J476,0)</f>
        <v>0</v>
      </c>
      <c r="BG476" s="216">
        <f>IF(N476="zákl. přenesená",J476,0)</f>
        <v>0</v>
      </c>
      <c r="BH476" s="216">
        <f>IF(N476="sníž. přenesená",J476,0)</f>
        <v>0</v>
      </c>
      <c r="BI476" s="216">
        <f>IF(N476="nulová",J476,0)</f>
        <v>0</v>
      </c>
      <c r="BJ476" s="18" t="s">
        <v>87</v>
      </c>
      <c r="BK476" s="216">
        <f>ROUND(I476*H476,2)</f>
        <v>0</v>
      </c>
      <c r="BL476" s="18" t="s">
        <v>148</v>
      </c>
      <c r="BM476" s="215" t="s">
        <v>651</v>
      </c>
    </row>
    <row r="477" spans="1:65" s="12" customFormat="1" ht="22.9" customHeight="1">
      <c r="B477" s="188"/>
      <c r="C477" s="189"/>
      <c r="D477" s="190" t="s">
        <v>78</v>
      </c>
      <c r="E477" s="202" t="s">
        <v>652</v>
      </c>
      <c r="F477" s="202" t="s">
        <v>653</v>
      </c>
      <c r="G477" s="189"/>
      <c r="H477" s="189"/>
      <c r="I477" s="192"/>
      <c r="J477" s="203">
        <f>BK477</f>
        <v>0</v>
      </c>
      <c r="K477" s="189"/>
      <c r="L477" s="194"/>
      <c r="M477" s="195"/>
      <c r="N477" s="196"/>
      <c r="O477" s="196"/>
      <c r="P477" s="197">
        <f>SUM(P478:P491)</f>
        <v>0</v>
      </c>
      <c r="Q477" s="196"/>
      <c r="R477" s="197">
        <f>SUM(R478:R491)</f>
        <v>0</v>
      </c>
      <c r="S477" s="196"/>
      <c r="T477" s="198">
        <f>SUM(T478:T491)</f>
        <v>0</v>
      </c>
      <c r="AR477" s="199" t="s">
        <v>87</v>
      </c>
      <c r="AT477" s="200" t="s">
        <v>78</v>
      </c>
      <c r="AU477" s="200" t="s">
        <v>87</v>
      </c>
      <c r="AY477" s="199" t="s">
        <v>141</v>
      </c>
      <c r="BK477" s="201">
        <f>SUM(BK478:BK491)</f>
        <v>0</v>
      </c>
    </row>
    <row r="478" spans="1:65" s="2" customFormat="1" ht="16.5" customHeight="1">
      <c r="A478" s="35"/>
      <c r="B478" s="36"/>
      <c r="C478" s="204" t="s">
        <v>654</v>
      </c>
      <c r="D478" s="204" t="s">
        <v>143</v>
      </c>
      <c r="E478" s="205" t="s">
        <v>550</v>
      </c>
      <c r="F478" s="206" t="s">
        <v>551</v>
      </c>
      <c r="G478" s="207" t="s">
        <v>250</v>
      </c>
      <c r="H478" s="208">
        <v>1640</v>
      </c>
      <c r="I478" s="209"/>
      <c r="J478" s="210">
        <f>ROUND(I478*H478,2)</f>
        <v>0</v>
      </c>
      <c r="K478" s="206" t="s">
        <v>147</v>
      </c>
      <c r="L478" s="40"/>
      <c r="M478" s="211" t="s">
        <v>1</v>
      </c>
      <c r="N478" s="212" t="s">
        <v>44</v>
      </c>
      <c r="O478" s="72"/>
      <c r="P478" s="213">
        <f>O478*H478</f>
        <v>0</v>
      </c>
      <c r="Q478" s="213">
        <v>0</v>
      </c>
      <c r="R478" s="213">
        <f>Q478*H478</f>
        <v>0</v>
      </c>
      <c r="S478" s="213">
        <v>0</v>
      </c>
      <c r="T478" s="214">
        <f>S478*H478</f>
        <v>0</v>
      </c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R478" s="215" t="s">
        <v>148</v>
      </c>
      <c r="AT478" s="215" t="s">
        <v>143</v>
      </c>
      <c r="AU478" s="215" t="s">
        <v>89</v>
      </c>
      <c r="AY478" s="18" t="s">
        <v>141</v>
      </c>
      <c r="BE478" s="216">
        <f>IF(N478="základní",J478,0)</f>
        <v>0</v>
      </c>
      <c r="BF478" s="216">
        <f>IF(N478="snížená",J478,0)</f>
        <v>0</v>
      </c>
      <c r="BG478" s="216">
        <f>IF(N478="zákl. přenesená",J478,0)</f>
        <v>0</v>
      </c>
      <c r="BH478" s="216">
        <f>IF(N478="sníž. přenesená",J478,0)</f>
        <v>0</v>
      </c>
      <c r="BI478" s="216">
        <f>IF(N478="nulová",J478,0)</f>
        <v>0</v>
      </c>
      <c r="BJ478" s="18" t="s">
        <v>87</v>
      </c>
      <c r="BK478" s="216">
        <f>ROUND(I478*H478,2)</f>
        <v>0</v>
      </c>
      <c r="BL478" s="18" t="s">
        <v>148</v>
      </c>
      <c r="BM478" s="215" t="s">
        <v>655</v>
      </c>
    </row>
    <row r="479" spans="1:65" s="13" customFormat="1" ht="11.25">
      <c r="B479" s="217"/>
      <c r="C479" s="218"/>
      <c r="D479" s="219" t="s">
        <v>150</v>
      </c>
      <c r="E479" s="220" t="s">
        <v>1</v>
      </c>
      <c r="F479" s="221" t="s">
        <v>656</v>
      </c>
      <c r="G479" s="218"/>
      <c r="H479" s="220" t="s">
        <v>1</v>
      </c>
      <c r="I479" s="222"/>
      <c r="J479" s="218"/>
      <c r="K479" s="218"/>
      <c r="L479" s="223"/>
      <c r="M479" s="224"/>
      <c r="N479" s="225"/>
      <c r="O479" s="225"/>
      <c r="P479" s="225"/>
      <c r="Q479" s="225"/>
      <c r="R479" s="225"/>
      <c r="S479" s="225"/>
      <c r="T479" s="226"/>
      <c r="AT479" s="227" t="s">
        <v>150</v>
      </c>
      <c r="AU479" s="227" t="s">
        <v>89</v>
      </c>
      <c r="AV479" s="13" t="s">
        <v>87</v>
      </c>
      <c r="AW479" s="13" t="s">
        <v>34</v>
      </c>
      <c r="AX479" s="13" t="s">
        <v>79</v>
      </c>
      <c r="AY479" s="227" t="s">
        <v>141</v>
      </c>
    </row>
    <row r="480" spans="1:65" s="13" customFormat="1" ht="11.25">
      <c r="B480" s="217"/>
      <c r="C480" s="218"/>
      <c r="D480" s="219" t="s">
        <v>150</v>
      </c>
      <c r="E480" s="220" t="s">
        <v>1</v>
      </c>
      <c r="F480" s="221" t="s">
        <v>657</v>
      </c>
      <c r="G480" s="218"/>
      <c r="H480" s="220" t="s">
        <v>1</v>
      </c>
      <c r="I480" s="222"/>
      <c r="J480" s="218"/>
      <c r="K480" s="218"/>
      <c r="L480" s="223"/>
      <c r="M480" s="224"/>
      <c r="N480" s="225"/>
      <c r="O480" s="225"/>
      <c r="P480" s="225"/>
      <c r="Q480" s="225"/>
      <c r="R480" s="225"/>
      <c r="S480" s="225"/>
      <c r="T480" s="226"/>
      <c r="AT480" s="227" t="s">
        <v>150</v>
      </c>
      <c r="AU480" s="227" t="s">
        <v>89</v>
      </c>
      <c r="AV480" s="13" t="s">
        <v>87</v>
      </c>
      <c r="AW480" s="13" t="s">
        <v>34</v>
      </c>
      <c r="AX480" s="13" t="s">
        <v>79</v>
      </c>
      <c r="AY480" s="227" t="s">
        <v>141</v>
      </c>
    </row>
    <row r="481" spans="1:65" s="13" customFormat="1" ht="11.25">
      <c r="B481" s="217"/>
      <c r="C481" s="218"/>
      <c r="D481" s="219" t="s">
        <v>150</v>
      </c>
      <c r="E481" s="220" t="s">
        <v>1</v>
      </c>
      <c r="F481" s="221" t="s">
        <v>658</v>
      </c>
      <c r="G481" s="218"/>
      <c r="H481" s="220" t="s">
        <v>1</v>
      </c>
      <c r="I481" s="222"/>
      <c r="J481" s="218"/>
      <c r="K481" s="218"/>
      <c r="L481" s="223"/>
      <c r="M481" s="224"/>
      <c r="N481" s="225"/>
      <c r="O481" s="225"/>
      <c r="P481" s="225"/>
      <c r="Q481" s="225"/>
      <c r="R481" s="225"/>
      <c r="S481" s="225"/>
      <c r="T481" s="226"/>
      <c r="AT481" s="227" t="s">
        <v>150</v>
      </c>
      <c r="AU481" s="227" t="s">
        <v>89</v>
      </c>
      <c r="AV481" s="13" t="s">
        <v>87</v>
      </c>
      <c r="AW481" s="13" t="s">
        <v>34</v>
      </c>
      <c r="AX481" s="13" t="s">
        <v>79</v>
      </c>
      <c r="AY481" s="227" t="s">
        <v>141</v>
      </c>
    </row>
    <row r="482" spans="1:65" s="14" customFormat="1" ht="11.25">
      <c r="B482" s="228"/>
      <c r="C482" s="229"/>
      <c r="D482" s="219" t="s">
        <v>150</v>
      </c>
      <c r="E482" s="230" t="s">
        <v>1</v>
      </c>
      <c r="F482" s="231" t="s">
        <v>659</v>
      </c>
      <c r="G482" s="229"/>
      <c r="H482" s="232">
        <v>51</v>
      </c>
      <c r="I482" s="233"/>
      <c r="J482" s="229"/>
      <c r="K482" s="229"/>
      <c r="L482" s="234"/>
      <c r="M482" s="235"/>
      <c r="N482" s="236"/>
      <c r="O482" s="236"/>
      <c r="P482" s="236"/>
      <c r="Q482" s="236"/>
      <c r="R482" s="236"/>
      <c r="S482" s="236"/>
      <c r="T482" s="237"/>
      <c r="AT482" s="238" t="s">
        <v>150</v>
      </c>
      <c r="AU482" s="238" t="s">
        <v>89</v>
      </c>
      <c r="AV482" s="14" t="s">
        <v>89</v>
      </c>
      <c r="AW482" s="14" t="s">
        <v>34</v>
      </c>
      <c r="AX482" s="14" t="s">
        <v>79</v>
      </c>
      <c r="AY482" s="238" t="s">
        <v>141</v>
      </c>
    </row>
    <row r="483" spans="1:65" s="13" customFormat="1" ht="11.25">
      <c r="B483" s="217"/>
      <c r="C483" s="218"/>
      <c r="D483" s="219" t="s">
        <v>150</v>
      </c>
      <c r="E483" s="220" t="s">
        <v>1</v>
      </c>
      <c r="F483" s="221" t="s">
        <v>660</v>
      </c>
      <c r="G483" s="218"/>
      <c r="H483" s="220" t="s">
        <v>1</v>
      </c>
      <c r="I483" s="222"/>
      <c r="J483" s="218"/>
      <c r="K483" s="218"/>
      <c r="L483" s="223"/>
      <c r="M483" s="224"/>
      <c r="N483" s="225"/>
      <c r="O483" s="225"/>
      <c r="P483" s="225"/>
      <c r="Q483" s="225"/>
      <c r="R483" s="225"/>
      <c r="S483" s="225"/>
      <c r="T483" s="226"/>
      <c r="AT483" s="227" t="s">
        <v>150</v>
      </c>
      <c r="AU483" s="227" t="s">
        <v>89</v>
      </c>
      <c r="AV483" s="13" t="s">
        <v>87</v>
      </c>
      <c r="AW483" s="13" t="s">
        <v>34</v>
      </c>
      <c r="AX483" s="13" t="s">
        <v>79</v>
      </c>
      <c r="AY483" s="227" t="s">
        <v>141</v>
      </c>
    </row>
    <row r="484" spans="1:65" s="14" customFormat="1" ht="11.25">
      <c r="B484" s="228"/>
      <c r="C484" s="229"/>
      <c r="D484" s="219" t="s">
        <v>150</v>
      </c>
      <c r="E484" s="230" t="s">
        <v>1</v>
      </c>
      <c r="F484" s="231" t="s">
        <v>661</v>
      </c>
      <c r="G484" s="229"/>
      <c r="H484" s="232">
        <v>656.4</v>
      </c>
      <c r="I484" s="233"/>
      <c r="J484" s="229"/>
      <c r="K484" s="229"/>
      <c r="L484" s="234"/>
      <c r="M484" s="235"/>
      <c r="N484" s="236"/>
      <c r="O484" s="236"/>
      <c r="P484" s="236"/>
      <c r="Q484" s="236"/>
      <c r="R484" s="236"/>
      <c r="S484" s="236"/>
      <c r="T484" s="237"/>
      <c r="AT484" s="238" t="s">
        <v>150</v>
      </c>
      <c r="AU484" s="238" t="s">
        <v>89</v>
      </c>
      <c r="AV484" s="14" t="s">
        <v>89</v>
      </c>
      <c r="AW484" s="14" t="s">
        <v>34</v>
      </c>
      <c r="AX484" s="14" t="s">
        <v>79</v>
      </c>
      <c r="AY484" s="238" t="s">
        <v>141</v>
      </c>
    </row>
    <row r="485" spans="1:65" s="13" customFormat="1" ht="11.25">
      <c r="B485" s="217"/>
      <c r="C485" s="218"/>
      <c r="D485" s="219" t="s">
        <v>150</v>
      </c>
      <c r="E485" s="220" t="s">
        <v>1</v>
      </c>
      <c r="F485" s="221" t="s">
        <v>662</v>
      </c>
      <c r="G485" s="218"/>
      <c r="H485" s="220" t="s">
        <v>1</v>
      </c>
      <c r="I485" s="222"/>
      <c r="J485" s="218"/>
      <c r="K485" s="218"/>
      <c r="L485" s="223"/>
      <c r="M485" s="224"/>
      <c r="N485" s="225"/>
      <c r="O485" s="225"/>
      <c r="P485" s="225"/>
      <c r="Q485" s="225"/>
      <c r="R485" s="225"/>
      <c r="S485" s="225"/>
      <c r="T485" s="226"/>
      <c r="AT485" s="227" t="s">
        <v>150</v>
      </c>
      <c r="AU485" s="227" t="s">
        <v>89</v>
      </c>
      <c r="AV485" s="13" t="s">
        <v>87</v>
      </c>
      <c r="AW485" s="13" t="s">
        <v>34</v>
      </c>
      <c r="AX485" s="13" t="s">
        <v>79</v>
      </c>
      <c r="AY485" s="227" t="s">
        <v>141</v>
      </c>
    </row>
    <row r="486" spans="1:65" s="14" customFormat="1" ht="11.25">
      <c r="B486" s="228"/>
      <c r="C486" s="229"/>
      <c r="D486" s="219" t="s">
        <v>150</v>
      </c>
      <c r="E486" s="230" t="s">
        <v>1</v>
      </c>
      <c r="F486" s="231" t="s">
        <v>663</v>
      </c>
      <c r="G486" s="229"/>
      <c r="H486" s="232">
        <v>286.8</v>
      </c>
      <c r="I486" s="233"/>
      <c r="J486" s="229"/>
      <c r="K486" s="229"/>
      <c r="L486" s="234"/>
      <c r="M486" s="235"/>
      <c r="N486" s="236"/>
      <c r="O486" s="236"/>
      <c r="P486" s="236"/>
      <c r="Q486" s="236"/>
      <c r="R486" s="236"/>
      <c r="S486" s="236"/>
      <c r="T486" s="237"/>
      <c r="AT486" s="238" t="s">
        <v>150</v>
      </c>
      <c r="AU486" s="238" t="s">
        <v>89</v>
      </c>
      <c r="AV486" s="14" t="s">
        <v>89</v>
      </c>
      <c r="AW486" s="14" t="s">
        <v>34</v>
      </c>
      <c r="AX486" s="14" t="s">
        <v>79</v>
      </c>
      <c r="AY486" s="238" t="s">
        <v>141</v>
      </c>
    </row>
    <row r="487" spans="1:65" s="13" customFormat="1" ht="11.25">
      <c r="B487" s="217"/>
      <c r="C487" s="218"/>
      <c r="D487" s="219" t="s">
        <v>150</v>
      </c>
      <c r="E487" s="220" t="s">
        <v>1</v>
      </c>
      <c r="F487" s="221" t="s">
        <v>664</v>
      </c>
      <c r="G487" s="218"/>
      <c r="H487" s="220" t="s">
        <v>1</v>
      </c>
      <c r="I487" s="222"/>
      <c r="J487" s="218"/>
      <c r="K487" s="218"/>
      <c r="L487" s="223"/>
      <c r="M487" s="224"/>
      <c r="N487" s="225"/>
      <c r="O487" s="225"/>
      <c r="P487" s="225"/>
      <c r="Q487" s="225"/>
      <c r="R487" s="225"/>
      <c r="S487" s="225"/>
      <c r="T487" s="226"/>
      <c r="AT487" s="227" t="s">
        <v>150</v>
      </c>
      <c r="AU487" s="227" t="s">
        <v>89</v>
      </c>
      <c r="AV487" s="13" t="s">
        <v>87</v>
      </c>
      <c r="AW487" s="13" t="s">
        <v>34</v>
      </c>
      <c r="AX487" s="13" t="s">
        <v>79</v>
      </c>
      <c r="AY487" s="227" t="s">
        <v>141</v>
      </c>
    </row>
    <row r="488" spans="1:65" s="13" customFormat="1" ht="11.25">
      <c r="B488" s="217"/>
      <c r="C488" s="218"/>
      <c r="D488" s="219" t="s">
        <v>150</v>
      </c>
      <c r="E488" s="220" t="s">
        <v>1</v>
      </c>
      <c r="F488" s="221" t="s">
        <v>665</v>
      </c>
      <c r="G488" s="218"/>
      <c r="H488" s="220" t="s">
        <v>1</v>
      </c>
      <c r="I488" s="222"/>
      <c r="J488" s="218"/>
      <c r="K488" s="218"/>
      <c r="L488" s="223"/>
      <c r="M488" s="224"/>
      <c r="N488" s="225"/>
      <c r="O488" s="225"/>
      <c r="P488" s="225"/>
      <c r="Q488" s="225"/>
      <c r="R488" s="225"/>
      <c r="S488" s="225"/>
      <c r="T488" s="226"/>
      <c r="AT488" s="227" t="s">
        <v>150</v>
      </c>
      <c r="AU488" s="227" t="s">
        <v>89</v>
      </c>
      <c r="AV488" s="13" t="s">
        <v>87</v>
      </c>
      <c r="AW488" s="13" t="s">
        <v>34</v>
      </c>
      <c r="AX488" s="13" t="s">
        <v>79</v>
      </c>
      <c r="AY488" s="227" t="s">
        <v>141</v>
      </c>
    </row>
    <row r="489" spans="1:65" s="14" customFormat="1" ht="11.25">
      <c r="B489" s="228"/>
      <c r="C489" s="229"/>
      <c r="D489" s="219" t="s">
        <v>150</v>
      </c>
      <c r="E489" s="230" t="s">
        <v>1</v>
      </c>
      <c r="F489" s="231" t="s">
        <v>666</v>
      </c>
      <c r="G489" s="229"/>
      <c r="H489" s="232">
        <v>645.6</v>
      </c>
      <c r="I489" s="233"/>
      <c r="J489" s="229"/>
      <c r="K489" s="229"/>
      <c r="L489" s="234"/>
      <c r="M489" s="235"/>
      <c r="N489" s="236"/>
      <c r="O489" s="236"/>
      <c r="P489" s="236"/>
      <c r="Q489" s="236"/>
      <c r="R489" s="236"/>
      <c r="S489" s="236"/>
      <c r="T489" s="237"/>
      <c r="AT489" s="238" t="s">
        <v>150</v>
      </c>
      <c r="AU489" s="238" t="s">
        <v>89</v>
      </c>
      <c r="AV489" s="14" t="s">
        <v>89</v>
      </c>
      <c r="AW489" s="14" t="s">
        <v>34</v>
      </c>
      <c r="AX489" s="14" t="s">
        <v>79</v>
      </c>
      <c r="AY489" s="238" t="s">
        <v>141</v>
      </c>
    </row>
    <row r="490" spans="1:65" s="14" customFormat="1" ht="11.25">
      <c r="B490" s="228"/>
      <c r="C490" s="229"/>
      <c r="D490" s="219" t="s">
        <v>150</v>
      </c>
      <c r="E490" s="230" t="s">
        <v>1</v>
      </c>
      <c r="F490" s="231" t="s">
        <v>667</v>
      </c>
      <c r="G490" s="229"/>
      <c r="H490" s="232">
        <v>0.2</v>
      </c>
      <c r="I490" s="233"/>
      <c r="J490" s="229"/>
      <c r="K490" s="229"/>
      <c r="L490" s="234"/>
      <c r="M490" s="235"/>
      <c r="N490" s="236"/>
      <c r="O490" s="236"/>
      <c r="P490" s="236"/>
      <c r="Q490" s="236"/>
      <c r="R490" s="236"/>
      <c r="S490" s="236"/>
      <c r="T490" s="237"/>
      <c r="AT490" s="238" t="s">
        <v>150</v>
      </c>
      <c r="AU490" s="238" t="s">
        <v>89</v>
      </c>
      <c r="AV490" s="14" t="s">
        <v>89</v>
      </c>
      <c r="AW490" s="14" t="s">
        <v>34</v>
      </c>
      <c r="AX490" s="14" t="s">
        <v>79</v>
      </c>
      <c r="AY490" s="238" t="s">
        <v>141</v>
      </c>
    </row>
    <row r="491" spans="1:65" s="15" customFormat="1" ht="11.25">
      <c r="B491" s="239"/>
      <c r="C491" s="240"/>
      <c r="D491" s="219" t="s">
        <v>150</v>
      </c>
      <c r="E491" s="241" t="s">
        <v>1</v>
      </c>
      <c r="F491" s="242" t="s">
        <v>221</v>
      </c>
      <c r="G491" s="240"/>
      <c r="H491" s="243">
        <v>1640.0000000000002</v>
      </c>
      <c r="I491" s="244"/>
      <c r="J491" s="240"/>
      <c r="K491" s="240"/>
      <c r="L491" s="245"/>
      <c r="M491" s="246"/>
      <c r="N491" s="247"/>
      <c r="O491" s="247"/>
      <c r="P491" s="247"/>
      <c r="Q491" s="247"/>
      <c r="R491" s="247"/>
      <c r="S491" s="247"/>
      <c r="T491" s="248"/>
      <c r="AT491" s="249" t="s">
        <v>150</v>
      </c>
      <c r="AU491" s="249" t="s">
        <v>89</v>
      </c>
      <c r="AV491" s="15" t="s">
        <v>148</v>
      </c>
      <c r="AW491" s="15" t="s">
        <v>34</v>
      </c>
      <c r="AX491" s="15" t="s">
        <v>87</v>
      </c>
      <c r="AY491" s="249" t="s">
        <v>141</v>
      </c>
    </row>
    <row r="492" spans="1:65" s="12" customFormat="1" ht="22.9" customHeight="1">
      <c r="B492" s="188"/>
      <c r="C492" s="189"/>
      <c r="D492" s="190" t="s">
        <v>78</v>
      </c>
      <c r="E492" s="202" t="s">
        <v>186</v>
      </c>
      <c r="F492" s="202" t="s">
        <v>668</v>
      </c>
      <c r="G492" s="189"/>
      <c r="H492" s="189"/>
      <c r="I492" s="192"/>
      <c r="J492" s="203">
        <f>BK492</f>
        <v>0</v>
      </c>
      <c r="K492" s="189"/>
      <c r="L492" s="194"/>
      <c r="M492" s="195"/>
      <c r="N492" s="196"/>
      <c r="O492" s="196"/>
      <c r="P492" s="197">
        <f>SUM(P493:P618)</f>
        <v>0</v>
      </c>
      <c r="Q492" s="196"/>
      <c r="R492" s="197">
        <f>SUM(R493:R618)</f>
        <v>16.69218</v>
      </c>
      <c r="S492" s="196"/>
      <c r="T492" s="198">
        <f>SUM(T493:T618)</f>
        <v>0</v>
      </c>
      <c r="AR492" s="199" t="s">
        <v>87</v>
      </c>
      <c r="AT492" s="200" t="s">
        <v>78</v>
      </c>
      <c r="AU492" s="200" t="s">
        <v>87</v>
      </c>
      <c r="AY492" s="199" t="s">
        <v>141</v>
      </c>
      <c r="BK492" s="201">
        <f>SUM(BK493:BK618)</f>
        <v>0</v>
      </c>
    </row>
    <row r="493" spans="1:65" s="2" customFormat="1" ht="24" customHeight="1">
      <c r="A493" s="35"/>
      <c r="B493" s="36"/>
      <c r="C493" s="204" t="s">
        <v>669</v>
      </c>
      <c r="D493" s="204" t="s">
        <v>143</v>
      </c>
      <c r="E493" s="205" t="s">
        <v>670</v>
      </c>
      <c r="F493" s="206" t="s">
        <v>671</v>
      </c>
      <c r="G493" s="207" t="s">
        <v>486</v>
      </c>
      <c r="H493" s="208">
        <v>22</v>
      </c>
      <c r="I493" s="209"/>
      <c r="J493" s="210">
        <f>ROUND(I493*H493,2)</f>
        <v>0</v>
      </c>
      <c r="K493" s="206" t="s">
        <v>147</v>
      </c>
      <c r="L493" s="40"/>
      <c r="M493" s="211" t="s">
        <v>1</v>
      </c>
      <c r="N493" s="212" t="s">
        <v>44</v>
      </c>
      <c r="O493" s="72"/>
      <c r="P493" s="213">
        <f>O493*H493</f>
        <v>0</v>
      </c>
      <c r="Q493" s="213">
        <v>1.0000000000000001E-5</v>
      </c>
      <c r="R493" s="213">
        <f>Q493*H493</f>
        <v>2.2000000000000001E-4</v>
      </c>
      <c r="S493" s="213">
        <v>0</v>
      </c>
      <c r="T493" s="214">
        <f>S493*H493</f>
        <v>0</v>
      </c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R493" s="215" t="s">
        <v>148</v>
      </c>
      <c r="AT493" s="215" t="s">
        <v>143</v>
      </c>
      <c r="AU493" s="215" t="s">
        <v>89</v>
      </c>
      <c r="AY493" s="18" t="s">
        <v>141</v>
      </c>
      <c r="BE493" s="216">
        <f>IF(N493="základní",J493,0)</f>
        <v>0</v>
      </c>
      <c r="BF493" s="216">
        <f>IF(N493="snížená",J493,0)</f>
        <v>0</v>
      </c>
      <c r="BG493" s="216">
        <f>IF(N493="zákl. přenesená",J493,0)</f>
        <v>0</v>
      </c>
      <c r="BH493" s="216">
        <f>IF(N493="sníž. přenesená",J493,0)</f>
        <v>0</v>
      </c>
      <c r="BI493" s="216">
        <f>IF(N493="nulová",J493,0)</f>
        <v>0</v>
      </c>
      <c r="BJ493" s="18" t="s">
        <v>87</v>
      </c>
      <c r="BK493" s="216">
        <f>ROUND(I493*H493,2)</f>
        <v>0</v>
      </c>
      <c r="BL493" s="18" t="s">
        <v>148</v>
      </c>
      <c r="BM493" s="215" t="s">
        <v>672</v>
      </c>
    </row>
    <row r="494" spans="1:65" s="13" customFormat="1" ht="11.25">
      <c r="B494" s="217"/>
      <c r="C494" s="218"/>
      <c r="D494" s="219" t="s">
        <v>150</v>
      </c>
      <c r="E494" s="220" t="s">
        <v>1</v>
      </c>
      <c r="F494" s="221" t="s">
        <v>673</v>
      </c>
      <c r="G494" s="218"/>
      <c r="H494" s="220" t="s">
        <v>1</v>
      </c>
      <c r="I494" s="222"/>
      <c r="J494" s="218"/>
      <c r="K494" s="218"/>
      <c r="L494" s="223"/>
      <c r="M494" s="224"/>
      <c r="N494" s="225"/>
      <c r="O494" s="225"/>
      <c r="P494" s="225"/>
      <c r="Q494" s="225"/>
      <c r="R494" s="225"/>
      <c r="S494" s="225"/>
      <c r="T494" s="226"/>
      <c r="AT494" s="227" t="s">
        <v>150</v>
      </c>
      <c r="AU494" s="227" t="s">
        <v>89</v>
      </c>
      <c r="AV494" s="13" t="s">
        <v>87</v>
      </c>
      <c r="AW494" s="13" t="s">
        <v>34</v>
      </c>
      <c r="AX494" s="13" t="s">
        <v>79</v>
      </c>
      <c r="AY494" s="227" t="s">
        <v>141</v>
      </c>
    </row>
    <row r="495" spans="1:65" s="13" customFormat="1" ht="11.25">
      <c r="B495" s="217"/>
      <c r="C495" s="218"/>
      <c r="D495" s="219" t="s">
        <v>150</v>
      </c>
      <c r="E495" s="220" t="s">
        <v>1</v>
      </c>
      <c r="F495" s="221" t="s">
        <v>674</v>
      </c>
      <c r="G495" s="218"/>
      <c r="H495" s="220" t="s">
        <v>1</v>
      </c>
      <c r="I495" s="222"/>
      <c r="J495" s="218"/>
      <c r="K495" s="218"/>
      <c r="L495" s="223"/>
      <c r="M495" s="224"/>
      <c r="N495" s="225"/>
      <c r="O495" s="225"/>
      <c r="P495" s="225"/>
      <c r="Q495" s="225"/>
      <c r="R495" s="225"/>
      <c r="S495" s="225"/>
      <c r="T495" s="226"/>
      <c r="AT495" s="227" t="s">
        <v>150</v>
      </c>
      <c r="AU495" s="227" t="s">
        <v>89</v>
      </c>
      <c r="AV495" s="13" t="s">
        <v>87</v>
      </c>
      <c r="AW495" s="13" t="s">
        <v>34</v>
      </c>
      <c r="AX495" s="13" t="s">
        <v>79</v>
      </c>
      <c r="AY495" s="227" t="s">
        <v>141</v>
      </c>
    </row>
    <row r="496" spans="1:65" s="14" customFormat="1" ht="11.25">
      <c r="B496" s="228"/>
      <c r="C496" s="229"/>
      <c r="D496" s="219" t="s">
        <v>150</v>
      </c>
      <c r="E496" s="230" t="s">
        <v>1</v>
      </c>
      <c r="F496" s="231" t="s">
        <v>675</v>
      </c>
      <c r="G496" s="229"/>
      <c r="H496" s="232">
        <v>22</v>
      </c>
      <c r="I496" s="233"/>
      <c r="J496" s="229"/>
      <c r="K496" s="229"/>
      <c r="L496" s="234"/>
      <c r="M496" s="235"/>
      <c r="N496" s="236"/>
      <c r="O496" s="236"/>
      <c r="P496" s="236"/>
      <c r="Q496" s="236"/>
      <c r="R496" s="236"/>
      <c r="S496" s="236"/>
      <c r="T496" s="237"/>
      <c r="AT496" s="238" t="s">
        <v>150</v>
      </c>
      <c r="AU496" s="238" t="s">
        <v>89</v>
      </c>
      <c r="AV496" s="14" t="s">
        <v>89</v>
      </c>
      <c r="AW496" s="14" t="s">
        <v>34</v>
      </c>
      <c r="AX496" s="14" t="s">
        <v>87</v>
      </c>
      <c r="AY496" s="238" t="s">
        <v>141</v>
      </c>
    </row>
    <row r="497" spans="1:65" s="2" customFormat="1" ht="24" customHeight="1">
      <c r="A497" s="35"/>
      <c r="B497" s="36"/>
      <c r="C497" s="204" t="s">
        <v>676</v>
      </c>
      <c r="D497" s="204" t="s">
        <v>143</v>
      </c>
      <c r="E497" s="205" t="s">
        <v>677</v>
      </c>
      <c r="F497" s="206" t="s">
        <v>678</v>
      </c>
      <c r="G497" s="207" t="s">
        <v>486</v>
      </c>
      <c r="H497" s="208">
        <v>62</v>
      </c>
      <c r="I497" s="209"/>
      <c r="J497" s="210">
        <f>ROUND(I497*H497,2)</f>
        <v>0</v>
      </c>
      <c r="K497" s="206" t="s">
        <v>147</v>
      </c>
      <c r="L497" s="40"/>
      <c r="M497" s="211" t="s">
        <v>1</v>
      </c>
      <c r="N497" s="212" t="s">
        <v>44</v>
      </c>
      <c r="O497" s="72"/>
      <c r="P497" s="213">
        <f>O497*H497</f>
        <v>0</v>
      </c>
      <c r="Q497" s="213">
        <v>1.0000000000000001E-5</v>
      </c>
      <c r="R497" s="213">
        <f>Q497*H497</f>
        <v>6.2E-4</v>
      </c>
      <c r="S497" s="213">
        <v>0</v>
      </c>
      <c r="T497" s="214">
        <f>S497*H497</f>
        <v>0</v>
      </c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R497" s="215" t="s">
        <v>148</v>
      </c>
      <c r="AT497" s="215" t="s">
        <v>143</v>
      </c>
      <c r="AU497" s="215" t="s">
        <v>89</v>
      </c>
      <c r="AY497" s="18" t="s">
        <v>141</v>
      </c>
      <c r="BE497" s="216">
        <f>IF(N497="základní",J497,0)</f>
        <v>0</v>
      </c>
      <c r="BF497" s="216">
        <f>IF(N497="snížená",J497,0)</f>
        <v>0</v>
      </c>
      <c r="BG497" s="216">
        <f>IF(N497="zákl. přenesená",J497,0)</f>
        <v>0</v>
      </c>
      <c r="BH497" s="216">
        <f>IF(N497="sníž. přenesená",J497,0)</f>
        <v>0</v>
      </c>
      <c r="BI497" s="216">
        <f>IF(N497="nulová",J497,0)</f>
        <v>0</v>
      </c>
      <c r="BJ497" s="18" t="s">
        <v>87</v>
      </c>
      <c r="BK497" s="216">
        <f>ROUND(I497*H497,2)</f>
        <v>0</v>
      </c>
      <c r="BL497" s="18" t="s">
        <v>148</v>
      </c>
      <c r="BM497" s="215" t="s">
        <v>679</v>
      </c>
    </row>
    <row r="498" spans="1:65" s="13" customFormat="1" ht="11.25">
      <c r="B498" s="217"/>
      <c r="C498" s="218"/>
      <c r="D498" s="219" t="s">
        <v>150</v>
      </c>
      <c r="E498" s="220" t="s">
        <v>1</v>
      </c>
      <c r="F498" s="221" t="s">
        <v>673</v>
      </c>
      <c r="G498" s="218"/>
      <c r="H498" s="220" t="s">
        <v>1</v>
      </c>
      <c r="I498" s="222"/>
      <c r="J498" s="218"/>
      <c r="K498" s="218"/>
      <c r="L498" s="223"/>
      <c r="M498" s="224"/>
      <c r="N498" s="225"/>
      <c r="O498" s="225"/>
      <c r="P498" s="225"/>
      <c r="Q498" s="225"/>
      <c r="R498" s="225"/>
      <c r="S498" s="225"/>
      <c r="T498" s="226"/>
      <c r="AT498" s="227" t="s">
        <v>150</v>
      </c>
      <c r="AU498" s="227" t="s">
        <v>89</v>
      </c>
      <c r="AV498" s="13" t="s">
        <v>87</v>
      </c>
      <c r="AW498" s="13" t="s">
        <v>34</v>
      </c>
      <c r="AX498" s="13" t="s">
        <v>79</v>
      </c>
      <c r="AY498" s="227" t="s">
        <v>141</v>
      </c>
    </row>
    <row r="499" spans="1:65" s="13" customFormat="1" ht="11.25">
      <c r="B499" s="217"/>
      <c r="C499" s="218"/>
      <c r="D499" s="219" t="s">
        <v>150</v>
      </c>
      <c r="E499" s="220" t="s">
        <v>1</v>
      </c>
      <c r="F499" s="221" t="s">
        <v>674</v>
      </c>
      <c r="G499" s="218"/>
      <c r="H499" s="220" t="s">
        <v>1</v>
      </c>
      <c r="I499" s="222"/>
      <c r="J499" s="218"/>
      <c r="K499" s="218"/>
      <c r="L499" s="223"/>
      <c r="M499" s="224"/>
      <c r="N499" s="225"/>
      <c r="O499" s="225"/>
      <c r="P499" s="225"/>
      <c r="Q499" s="225"/>
      <c r="R499" s="225"/>
      <c r="S499" s="225"/>
      <c r="T499" s="226"/>
      <c r="AT499" s="227" t="s">
        <v>150</v>
      </c>
      <c r="AU499" s="227" t="s">
        <v>89</v>
      </c>
      <c r="AV499" s="13" t="s">
        <v>87</v>
      </c>
      <c r="AW499" s="13" t="s">
        <v>34</v>
      </c>
      <c r="AX499" s="13" t="s">
        <v>79</v>
      </c>
      <c r="AY499" s="227" t="s">
        <v>141</v>
      </c>
    </row>
    <row r="500" spans="1:65" s="14" customFormat="1" ht="11.25">
      <c r="B500" s="228"/>
      <c r="C500" s="229"/>
      <c r="D500" s="219" t="s">
        <v>150</v>
      </c>
      <c r="E500" s="230" t="s">
        <v>1</v>
      </c>
      <c r="F500" s="231" t="s">
        <v>680</v>
      </c>
      <c r="G500" s="229"/>
      <c r="H500" s="232">
        <v>62</v>
      </c>
      <c r="I500" s="233"/>
      <c r="J500" s="229"/>
      <c r="K500" s="229"/>
      <c r="L500" s="234"/>
      <c r="M500" s="235"/>
      <c r="N500" s="236"/>
      <c r="O500" s="236"/>
      <c r="P500" s="236"/>
      <c r="Q500" s="236"/>
      <c r="R500" s="236"/>
      <c r="S500" s="236"/>
      <c r="T500" s="237"/>
      <c r="AT500" s="238" t="s">
        <v>150</v>
      </c>
      <c r="AU500" s="238" t="s">
        <v>89</v>
      </c>
      <c r="AV500" s="14" t="s">
        <v>89</v>
      </c>
      <c r="AW500" s="14" t="s">
        <v>34</v>
      </c>
      <c r="AX500" s="14" t="s">
        <v>87</v>
      </c>
      <c r="AY500" s="238" t="s">
        <v>141</v>
      </c>
    </row>
    <row r="501" spans="1:65" s="2" customFormat="1" ht="24" customHeight="1">
      <c r="A501" s="35"/>
      <c r="B501" s="36"/>
      <c r="C501" s="261" t="s">
        <v>681</v>
      </c>
      <c r="D501" s="261" t="s">
        <v>278</v>
      </c>
      <c r="E501" s="262" t="s">
        <v>682</v>
      </c>
      <c r="F501" s="263" t="s">
        <v>683</v>
      </c>
      <c r="G501" s="264" t="s">
        <v>486</v>
      </c>
      <c r="H501" s="265">
        <v>23</v>
      </c>
      <c r="I501" s="266"/>
      <c r="J501" s="267">
        <f>ROUND(I501*H501,2)</f>
        <v>0</v>
      </c>
      <c r="K501" s="263" t="s">
        <v>147</v>
      </c>
      <c r="L501" s="268"/>
      <c r="M501" s="269" t="s">
        <v>1</v>
      </c>
      <c r="N501" s="270" t="s">
        <v>44</v>
      </c>
      <c r="O501" s="72"/>
      <c r="P501" s="213">
        <f>O501*H501</f>
        <v>0</v>
      </c>
      <c r="Q501" s="213">
        <v>3.6099999999999999E-3</v>
      </c>
      <c r="R501" s="213">
        <f>Q501*H501</f>
        <v>8.3029999999999993E-2</v>
      </c>
      <c r="S501" s="213">
        <v>0</v>
      </c>
      <c r="T501" s="214">
        <f>S501*H501</f>
        <v>0</v>
      </c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R501" s="215" t="s">
        <v>186</v>
      </c>
      <c r="AT501" s="215" t="s">
        <v>278</v>
      </c>
      <c r="AU501" s="215" t="s">
        <v>89</v>
      </c>
      <c r="AY501" s="18" t="s">
        <v>141</v>
      </c>
      <c r="BE501" s="216">
        <f>IF(N501="základní",J501,0)</f>
        <v>0</v>
      </c>
      <c r="BF501" s="216">
        <f>IF(N501="snížená",J501,0)</f>
        <v>0</v>
      </c>
      <c r="BG501" s="216">
        <f>IF(N501="zákl. přenesená",J501,0)</f>
        <v>0</v>
      </c>
      <c r="BH501" s="216">
        <f>IF(N501="sníž. přenesená",J501,0)</f>
        <v>0</v>
      </c>
      <c r="BI501" s="216">
        <f>IF(N501="nulová",J501,0)</f>
        <v>0</v>
      </c>
      <c r="BJ501" s="18" t="s">
        <v>87</v>
      </c>
      <c r="BK501" s="216">
        <f>ROUND(I501*H501,2)</f>
        <v>0</v>
      </c>
      <c r="BL501" s="18" t="s">
        <v>148</v>
      </c>
      <c r="BM501" s="215" t="s">
        <v>684</v>
      </c>
    </row>
    <row r="502" spans="1:65" s="13" customFormat="1" ht="11.25">
      <c r="B502" s="217"/>
      <c r="C502" s="218"/>
      <c r="D502" s="219" t="s">
        <v>150</v>
      </c>
      <c r="E502" s="220" t="s">
        <v>1</v>
      </c>
      <c r="F502" s="221" t="s">
        <v>638</v>
      </c>
      <c r="G502" s="218"/>
      <c r="H502" s="220" t="s">
        <v>1</v>
      </c>
      <c r="I502" s="222"/>
      <c r="J502" s="218"/>
      <c r="K502" s="218"/>
      <c r="L502" s="223"/>
      <c r="M502" s="224"/>
      <c r="N502" s="225"/>
      <c r="O502" s="225"/>
      <c r="P502" s="225"/>
      <c r="Q502" s="225"/>
      <c r="R502" s="225"/>
      <c r="S502" s="225"/>
      <c r="T502" s="226"/>
      <c r="AT502" s="227" t="s">
        <v>150</v>
      </c>
      <c r="AU502" s="227" t="s">
        <v>89</v>
      </c>
      <c r="AV502" s="13" t="s">
        <v>87</v>
      </c>
      <c r="AW502" s="13" t="s">
        <v>34</v>
      </c>
      <c r="AX502" s="13" t="s">
        <v>79</v>
      </c>
      <c r="AY502" s="227" t="s">
        <v>141</v>
      </c>
    </row>
    <row r="503" spans="1:65" s="13" customFormat="1" ht="11.25">
      <c r="B503" s="217"/>
      <c r="C503" s="218"/>
      <c r="D503" s="219" t="s">
        <v>150</v>
      </c>
      <c r="E503" s="220" t="s">
        <v>1</v>
      </c>
      <c r="F503" s="221" t="s">
        <v>685</v>
      </c>
      <c r="G503" s="218"/>
      <c r="H503" s="220" t="s">
        <v>1</v>
      </c>
      <c r="I503" s="222"/>
      <c r="J503" s="218"/>
      <c r="K503" s="218"/>
      <c r="L503" s="223"/>
      <c r="M503" s="224"/>
      <c r="N503" s="225"/>
      <c r="O503" s="225"/>
      <c r="P503" s="225"/>
      <c r="Q503" s="225"/>
      <c r="R503" s="225"/>
      <c r="S503" s="225"/>
      <c r="T503" s="226"/>
      <c r="AT503" s="227" t="s">
        <v>150</v>
      </c>
      <c r="AU503" s="227" t="s">
        <v>89</v>
      </c>
      <c r="AV503" s="13" t="s">
        <v>87</v>
      </c>
      <c r="AW503" s="13" t="s">
        <v>34</v>
      </c>
      <c r="AX503" s="13" t="s">
        <v>79</v>
      </c>
      <c r="AY503" s="227" t="s">
        <v>141</v>
      </c>
    </row>
    <row r="504" spans="1:65" s="14" customFormat="1" ht="11.25">
      <c r="B504" s="228"/>
      <c r="C504" s="229"/>
      <c r="D504" s="219" t="s">
        <v>150</v>
      </c>
      <c r="E504" s="230" t="s">
        <v>1</v>
      </c>
      <c r="F504" s="231" t="s">
        <v>686</v>
      </c>
      <c r="G504" s="229"/>
      <c r="H504" s="232">
        <v>23</v>
      </c>
      <c r="I504" s="233"/>
      <c r="J504" s="229"/>
      <c r="K504" s="229"/>
      <c r="L504" s="234"/>
      <c r="M504" s="235"/>
      <c r="N504" s="236"/>
      <c r="O504" s="236"/>
      <c r="P504" s="236"/>
      <c r="Q504" s="236"/>
      <c r="R504" s="236"/>
      <c r="S504" s="236"/>
      <c r="T504" s="237"/>
      <c r="AT504" s="238" t="s">
        <v>150</v>
      </c>
      <c r="AU504" s="238" t="s">
        <v>89</v>
      </c>
      <c r="AV504" s="14" t="s">
        <v>89</v>
      </c>
      <c r="AW504" s="14" t="s">
        <v>34</v>
      </c>
      <c r="AX504" s="14" t="s">
        <v>87</v>
      </c>
      <c r="AY504" s="238" t="s">
        <v>141</v>
      </c>
    </row>
    <row r="505" spans="1:65" s="2" customFormat="1" ht="24" customHeight="1">
      <c r="A505" s="35"/>
      <c r="B505" s="36"/>
      <c r="C505" s="261" t="s">
        <v>687</v>
      </c>
      <c r="D505" s="261" t="s">
        <v>278</v>
      </c>
      <c r="E505" s="262" t="s">
        <v>688</v>
      </c>
      <c r="F505" s="263" t="s">
        <v>689</v>
      </c>
      <c r="G505" s="264" t="s">
        <v>486</v>
      </c>
      <c r="H505" s="265">
        <v>63</v>
      </c>
      <c r="I505" s="266"/>
      <c r="J505" s="267">
        <f>ROUND(I505*H505,2)</f>
        <v>0</v>
      </c>
      <c r="K505" s="263" t="s">
        <v>147</v>
      </c>
      <c r="L505" s="268"/>
      <c r="M505" s="269" t="s">
        <v>1</v>
      </c>
      <c r="N505" s="270" t="s">
        <v>44</v>
      </c>
      <c r="O505" s="72"/>
      <c r="P505" s="213">
        <f>O505*H505</f>
        <v>0</v>
      </c>
      <c r="Q505" s="213">
        <v>5.11E-3</v>
      </c>
      <c r="R505" s="213">
        <f>Q505*H505</f>
        <v>0.32192999999999999</v>
      </c>
      <c r="S505" s="213">
        <v>0</v>
      </c>
      <c r="T505" s="214">
        <f>S505*H505</f>
        <v>0</v>
      </c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R505" s="215" t="s">
        <v>186</v>
      </c>
      <c r="AT505" s="215" t="s">
        <v>278</v>
      </c>
      <c r="AU505" s="215" t="s">
        <v>89</v>
      </c>
      <c r="AY505" s="18" t="s">
        <v>141</v>
      </c>
      <c r="BE505" s="216">
        <f>IF(N505="základní",J505,0)</f>
        <v>0</v>
      </c>
      <c r="BF505" s="216">
        <f>IF(N505="snížená",J505,0)</f>
        <v>0</v>
      </c>
      <c r="BG505" s="216">
        <f>IF(N505="zákl. přenesená",J505,0)</f>
        <v>0</v>
      </c>
      <c r="BH505" s="216">
        <f>IF(N505="sníž. přenesená",J505,0)</f>
        <v>0</v>
      </c>
      <c r="BI505" s="216">
        <f>IF(N505="nulová",J505,0)</f>
        <v>0</v>
      </c>
      <c r="BJ505" s="18" t="s">
        <v>87</v>
      </c>
      <c r="BK505" s="216">
        <f>ROUND(I505*H505,2)</f>
        <v>0</v>
      </c>
      <c r="BL505" s="18" t="s">
        <v>148</v>
      </c>
      <c r="BM505" s="215" t="s">
        <v>690</v>
      </c>
    </row>
    <row r="506" spans="1:65" s="13" customFormat="1" ht="11.25">
      <c r="B506" s="217"/>
      <c r="C506" s="218"/>
      <c r="D506" s="219" t="s">
        <v>150</v>
      </c>
      <c r="E506" s="220" t="s">
        <v>1</v>
      </c>
      <c r="F506" s="221" t="s">
        <v>638</v>
      </c>
      <c r="G506" s="218"/>
      <c r="H506" s="220" t="s">
        <v>1</v>
      </c>
      <c r="I506" s="222"/>
      <c r="J506" s="218"/>
      <c r="K506" s="218"/>
      <c r="L506" s="223"/>
      <c r="M506" s="224"/>
      <c r="N506" s="225"/>
      <c r="O506" s="225"/>
      <c r="P506" s="225"/>
      <c r="Q506" s="225"/>
      <c r="R506" s="225"/>
      <c r="S506" s="225"/>
      <c r="T506" s="226"/>
      <c r="AT506" s="227" t="s">
        <v>150</v>
      </c>
      <c r="AU506" s="227" t="s">
        <v>89</v>
      </c>
      <c r="AV506" s="13" t="s">
        <v>87</v>
      </c>
      <c r="AW506" s="13" t="s">
        <v>34</v>
      </c>
      <c r="AX506" s="13" t="s">
        <v>79</v>
      </c>
      <c r="AY506" s="227" t="s">
        <v>141</v>
      </c>
    </row>
    <row r="507" spans="1:65" s="13" customFormat="1" ht="11.25">
      <c r="B507" s="217"/>
      <c r="C507" s="218"/>
      <c r="D507" s="219" t="s">
        <v>150</v>
      </c>
      <c r="E507" s="220" t="s">
        <v>1</v>
      </c>
      <c r="F507" s="221" t="s">
        <v>691</v>
      </c>
      <c r="G507" s="218"/>
      <c r="H507" s="220" t="s">
        <v>1</v>
      </c>
      <c r="I507" s="222"/>
      <c r="J507" s="218"/>
      <c r="K507" s="218"/>
      <c r="L507" s="223"/>
      <c r="M507" s="224"/>
      <c r="N507" s="225"/>
      <c r="O507" s="225"/>
      <c r="P507" s="225"/>
      <c r="Q507" s="225"/>
      <c r="R507" s="225"/>
      <c r="S507" s="225"/>
      <c r="T507" s="226"/>
      <c r="AT507" s="227" t="s">
        <v>150</v>
      </c>
      <c r="AU507" s="227" t="s">
        <v>89</v>
      </c>
      <c r="AV507" s="13" t="s">
        <v>87</v>
      </c>
      <c r="AW507" s="13" t="s">
        <v>34</v>
      </c>
      <c r="AX507" s="13" t="s">
        <v>79</v>
      </c>
      <c r="AY507" s="227" t="s">
        <v>141</v>
      </c>
    </row>
    <row r="508" spans="1:65" s="14" customFormat="1" ht="11.25">
      <c r="B508" s="228"/>
      <c r="C508" s="229"/>
      <c r="D508" s="219" t="s">
        <v>150</v>
      </c>
      <c r="E508" s="230" t="s">
        <v>1</v>
      </c>
      <c r="F508" s="231" t="s">
        <v>692</v>
      </c>
      <c r="G508" s="229"/>
      <c r="H508" s="232">
        <v>63</v>
      </c>
      <c r="I508" s="233"/>
      <c r="J508" s="229"/>
      <c r="K508" s="229"/>
      <c r="L508" s="234"/>
      <c r="M508" s="235"/>
      <c r="N508" s="236"/>
      <c r="O508" s="236"/>
      <c r="P508" s="236"/>
      <c r="Q508" s="236"/>
      <c r="R508" s="236"/>
      <c r="S508" s="236"/>
      <c r="T508" s="237"/>
      <c r="AT508" s="238" t="s">
        <v>150</v>
      </c>
      <c r="AU508" s="238" t="s">
        <v>89</v>
      </c>
      <c r="AV508" s="14" t="s">
        <v>89</v>
      </c>
      <c r="AW508" s="14" t="s">
        <v>34</v>
      </c>
      <c r="AX508" s="14" t="s">
        <v>87</v>
      </c>
      <c r="AY508" s="238" t="s">
        <v>141</v>
      </c>
    </row>
    <row r="509" spans="1:65" s="2" customFormat="1" ht="24" customHeight="1">
      <c r="A509" s="35"/>
      <c r="B509" s="36"/>
      <c r="C509" s="204" t="s">
        <v>693</v>
      </c>
      <c r="D509" s="204" t="s">
        <v>143</v>
      </c>
      <c r="E509" s="205" t="s">
        <v>694</v>
      </c>
      <c r="F509" s="206" t="s">
        <v>695</v>
      </c>
      <c r="G509" s="207" t="s">
        <v>696</v>
      </c>
      <c r="H509" s="208">
        <v>1</v>
      </c>
      <c r="I509" s="209"/>
      <c r="J509" s="210">
        <f>ROUND(I509*H509,2)</f>
        <v>0</v>
      </c>
      <c r="K509" s="206" t="s">
        <v>1</v>
      </c>
      <c r="L509" s="40"/>
      <c r="M509" s="211" t="s">
        <v>1</v>
      </c>
      <c r="N509" s="212" t="s">
        <v>44</v>
      </c>
      <c r="O509" s="72"/>
      <c r="P509" s="213">
        <f>O509*H509</f>
        <v>0</v>
      </c>
      <c r="Q509" s="213">
        <v>0</v>
      </c>
      <c r="R509" s="213">
        <f>Q509*H509</f>
        <v>0</v>
      </c>
      <c r="S509" s="213">
        <v>0</v>
      </c>
      <c r="T509" s="214">
        <f>S509*H509</f>
        <v>0</v>
      </c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R509" s="215" t="s">
        <v>148</v>
      </c>
      <c r="AT509" s="215" t="s">
        <v>143</v>
      </c>
      <c r="AU509" s="215" t="s">
        <v>89</v>
      </c>
      <c r="AY509" s="18" t="s">
        <v>141</v>
      </c>
      <c r="BE509" s="216">
        <f>IF(N509="základní",J509,0)</f>
        <v>0</v>
      </c>
      <c r="BF509" s="216">
        <f>IF(N509="snížená",J509,0)</f>
        <v>0</v>
      </c>
      <c r="BG509" s="216">
        <f>IF(N509="zákl. přenesená",J509,0)</f>
        <v>0</v>
      </c>
      <c r="BH509" s="216">
        <f>IF(N509="sníž. přenesená",J509,0)</f>
        <v>0</v>
      </c>
      <c r="BI509" s="216">
        <f>IF(N509="nulová",J509,0)</f>
        <v>0</v>
      </c>
      <c r="BJ509" s="18" t="s">
        <v>87</v>
      </c>
      <c r="BK509" s="216">
        <f>ROUND(I509*H509,2)</f>
        <v>0</v>
      </c>
      <c r="BL509" s="18" t="s">
        <v>148</v>
      </c>
      <c r="BM509" s="215" t="s">
        <v>697</v>
      </c>
    </row>
    <row r="510" spans="1:65" s="2" customFormat="1" ht="24" customHeight="1">
      <c r="A510" s="35"/>
      <c r="B510" s="36"/>
      <c r="C510" s="204" t="s">
        <v>698</v>
      </c>
      <c r="D510" s="204" t="s">
        <v>143</v>
      </c>
      <c r="E510" s="205" t="s">
        <v>699</v>
      </c>
      <c r="F510" s="206" t="s">
        <v>700</v>
      </c>
      <c r="G510" s="207" t="s">
        <v>696</v>
      </c>
      <c r="H510" s="208">
        <v>1</v>
      </c>
      <c r="I510" s="209"/>
      <c r="J510" s="210">
        <f>ROUND(I510*H510,2)</f>
        <v>0</v>
      </c>
      <c r="K510" s="206" t="s">
        <v>1</v>
      </c>
      <c r="L510" s="40"/>
      <c r="M510" s="211" t="s">
        <v>1</v>
      </c>
      <c r="N510" s="212" t="s">
        <v>44</v>
      </c>
      <c r="O510" s="72"/>
      <c r="P510" s="213">
        <f>O510*H510</f>
        <v>0</v>
      </c>
      <c r="Q510" s="213">
        <v>0</v>
      </c>
      <c r="R510" s="213">
        <f>Q510*H510</f>
        <v>0</v>
      </c>
      <c r="S510" s="213">
        <v>0</v>
      </c>
      <c r="T510" s="214">
        <f>S510*H510</f>
        <v>0</v>
      </c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R510" s="215" t="s">
        <v>148</v>
      </c>
      <c r="AT510" s="215" t="s">
        <v>143</v>
      </c>
      <c r="AU510" s="215" t="s">
        <v>89</v>
      </c>
      <c r="AY510" s="18" t="s">
        <v>141</v>
      </c>
      <c r="BE510" s="216">
        <f>IF(N510="základní",J510,0)</f>
        <v>0</v>
      </c>
      <c r="BF510" s="216">
        <f>IF(N510="snížená",J510,0)</f>
        <v>0</v>
      </c>
      <c r="BG510" s="216">
        <f>IF(N510="zákl. přenesená",J510,0)</f>
        <v>0</v>
      </c>
      <c r="BH510" s="216">
        <f>IF(N510="sníž. přenesená",J510,0)</f>
        <v>0</v>
      </c>
      <c r="BI510" s="216">
        <f>IF(N510="nulová",J510,0)</f>
        <v>0</v>
      </c>
      <c r="BJ510" s="18" t="s">
        <v>87</v>
      </c>
      <c r="BK510" s="216">
        <f>ROUND(I510*H510,2)</f>
        <v>0</v>
      </c>
      <c r="BL510" s="18" t="s">
        <v>148</v>
      </c>
      <c r="BM510" s="215" t="s">
        <v>701</v>
      </c>
    </row>
    <row r="511" spans="1:65" s="2" customFormat="1" ht="24" customHeight="1">
      <c r="A511" s="35"/>
      <c r="B511" s="36"/>
      <c r="C511" s="204" t="s">
        <v>702</v>
      </c>
      <c r="D511" s="204" t="s">
        <v>143</v>
      </c>
      <c r="E511" s="205" t="s">
        <v>703</v>
      </c>
      <c r="F511" s="206" t="s">
        <v>704</v>
      </c>
      <c r="G511" s="207" t="s">
        <v>411</v>
      </c>
      <c r="H511" s="208">
        <v>1</v>
      </c>
      <c r="I511" s="209"/>
      <c r="J511" s="210">
        <f>ROUND(I511*H511,2)</f>
        <v>0</v>
      </c>
      <c r="K511" s="206" t="s">
        <v>1</v>
      </c>
      <c r="L511" s="40"/>
      <c r="M511" s="211" t="s">
        <v>1</v>
      </c>
      <c r="N511" s="212" t="s">
        <v>44</v>
      </c>
      <c r="O511" s="72"/>
      <c r="P511" s="213">
        <f>O511*H511</f>
        <v>0</v>
      </c>
      <c r="Q511" s="213">
        <v>0</v>
      </c>
      <c r="R511" s="213">
        <f>Q511*H511</f>
        <v>0</v>
      </c>
      <c r="S511" s="213">
        <v>0</v>
      </c>
      <c r="T511" s="214">
        <f>S511*H511</f>
        <v>0</v>
      </c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R511" s="215" t="s">
        <v>148</v>
      </c>
      <c r="AT511" s="215" t="s">
        <v>143</v>
      </c>
      <c r="AU511" s="215" t="s">
        <v>89</v>
      </c>
      <c r="AY511" s="18" t="s">
        <v>141</v>
      </c>
      <c r="BE511" s="216">
        <f>IF(N511="základní",J511,0)</f>
        <v>0</v>
      </c>
      <c r="BF511" s="216">
        <f>IF(N511="snížená",J511,0)</f>
        <v>0</v>
      </c>
      <c r="BG511" s="216">
        <f>IF(N511="zákl. přenesená",J511,0)</f>
        <v>0</v>
      </c>
      <c r="BH511" s="216">
        <f>IF(N511="sníž. přenesená",J511,0)</f>
        <v>0</v>
      </c>
      <c r="BI511" s="216">
        <f>IF(N511="nulová",J511,0)</f>
        <v>0</v>
      </c>
      <c r="BJ511" s="18" t="s">
        <v>87</v>
      </c>
      <c r="BK511" s="216">
        <f>ROUND(I511*H511,2)</f>
        <v>0</v>
      </c>
      <c r="BL511" s="18" t="s">
        <v>148</v>
      </c>
      <c r="BM511" s="215" t="s">
        <v>705</v>
      </c>
    </row>
    <row r="512" spans="1:65" s="13" customFormat="1" ht="11.25">
      <c r="B512" s="217"/>
      <c r="C512" s="218"/>
      <c r="D512" s="219" t="s">
        <v>150</v>
      </c>
      <c r="E512" s="220" t="s">
        <v>1</v>
      </c>
      <c r="F512" s="221" t="s">
        <v>638</v>
      </c>
      <c r="G512" s="218"/>
      <c r="H512" s="220" t="s">
        <v>1</v>
      </c>
      <c r="I512" s="222"/>
      <c r="J512" s="218"/>
      <c r="K512" s="218"/>
      <c r="L512" s="223"/>
      <c r="M512" s="224"/>
      <c r="N512" s="225"/>
      <c r="O512" s="225"/>
      <c r="P512" s="225"/>
      <c r="Q512" s="225"/>
      <c r="R512" s="225"/>
      <c r="S512" s="225"/>
      <c r="T512" s="226"/>
      <c r="AT512" s="227" t="s">
        <v>150</v>
      </c>
      <c r="AU512" s="227" t="s">
        <v>89</v>
      </c>
      <c r="AV512" s="13" t="s">
        <v>87</v>
      </c>
      <c r="AW512" s="13" t="s">
        <v>34</v>
      </c>
      <c r="AX512" s="13" t="s">
        <v>79</v>
      </c>
      <c r="AY512" s="227" t="s">
        <v>141</v>
      </c>
    </row>
    <row r="513" spans="1:65" s="13" customFormat="1" ht="11.25">
      <c r="B513" s="217"/>
      <c r="C513" s="218"/>
      <c r="D513" s="219" t="s">
        <v>150</v>
      </c>
      <c r="E513" s="220" t="s">
        <v>1</v>
      </c>
      <c r="F513" s="221" t="s">
        <v>706</v>
      </c>
      <c r="G513" s="218"/>
      <c r="H513" s="220" t="s">
        <v>1</v>
      </c>
      <c r="I513" s="222"/>
      <c r="J513" s="218"/>
      <c r="K513" s="218"/>
      <c r="L513" s="223"/>
      <c r="M513" s="224"/>
      <c r="N513" s="225"/>
      <c r="O513" s="225"/>
      <c r="P513" s="225"/>
      <c r="Q513" s="225"/>
      <c r="R513" s="225"/>
      <c r="S513" s="225"/>
      <c r="T513" s="226"/>
      <c r="AT513" s="227" t="s">
        <v>150</v>
      </c>
      <c r="AU513" s="227" t="s">
        <v>89</v>
      </c>
      <c r="AV513" s="13" t="s">
        <v>87</v>
      </c>
      <c r="AW513" s="13" t="s">
        <v>34</v>
      </c>
      <c r="AX513" s="13" t="s">
        <v>79</v>
      </c>
      <c r="AY513" s="227" t="s">
        <v>141</v>
      </c>
    </row>
    <row r="514" spans="1:65" s="14" customFormat="1" ht="11.25">
      <c r="B514" s="228"/>
      <c r="C514" s="229"/>
      <c r="D514" s="219" t="s">
        <v>150</v>
      </c>
      <c r="E514" s="230" t="s">
        <v>1</v>
      </c>
      <c r="F514" s="231" t="s">
        <v>87</v>
      </c>
      <c r="G514" s="229"/>
      <c r="H514" s="232">
        <v>1</v>
      </c>
      <c r="I514" s="233"/>
      <c r="J514" s="229"/>
      <c r="K514" s="229"/>
      <c r="L514" s="234"/>
      <c r="M514" s="235"/>
      <c r="N514" s="236"/>
      <c r="O514" s="236"/>
      <c r="P514" s="236"/>
      <c r="Q514" s="236"/>
      <c r="R514" s="236"/>
      <c r="S514" s="236"/>
      <c r="T514" s="237"/>
      <c r="AT514" s="238" t="s">
        <v>150</v>
      </c>
      <c r="AU514" s="238" t="s">
        <v>89</v>
      </c>
      <c r="AV514" s="14" t="s">
        <v>89</v>
      </c>
      <c r="AW514" s="14" t="s">
        <v>34</v>
      </c>
      <c r="AX514" s="14" t="s">
        <v>87</v>
      </c>
      <c r="AY514" s="238" t="s">
        <v>141</v>
      </c>
    </row>
    <row r="515" spans="1:65" s="2" customFormat="1" ht="24" customHeight="1">
      <c r="A515" s="35"/>
      <c r="B515" s="36"/>
      <c r="C515" s="204" t="s">
        <v>707</v>
      </c>
      <c r="D515" s="204" t="s">
        <v>143</v>
      </c>
      <c r="E515" s="205" t="s">
        <v>708</v>
      </c>
      <c r="F515" s="206" t="s">
        <v>709</v>
      </c>
      <c r="G515" s="207" t="s">
        <v>411</v>
      </c>
      <c r="H515" s="208">
        <v>7</v>
      </c>
      <c r="I515" s="209"/>
      <c r="J515" s="210">
        <f>ROUND(I515*H515,2)</f>
        <v>0</v>
      </c>
      <c r="K515" s="206" t="s">
        <v>147</v>
      </c>
      <c r="L515" s="40"/>
      <c r="M515" s="211" t="s">
        <v>1</v>
      </c>
      <c r="N515" s="212" t="s">
        <v>44</v>
      </c>
      <c r="O515" s="72"/>
      <c r="P515" s="213">
        <f>O515*H515</f>
        <v>0</v>
      </c>
      <c r="Q515" s="213">
        <v>0.34089999999999998</v>
      </c>
      <c r="R515" s="213">
        <f>Q515*H515</f>
        <v>2.3862999999999999</v>
      </c>
      <c r="S515" s="213">
        <v>0</v>
      </c>
      <c r="T515" s="214">
        <f>S515*H515</f>
        <v>0</v>
      </c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R515" s="215" t="s">
        <v>148</v>
      </c>
      <c r="AT515" s="215" t="s">
        <v>143</v>
      </c>
      <c r="AU515" s="215" t="s">
        <v>89</v>
      </c>
      <c r="AY515" s="18" t="s">
        <v>141</v>
      </c>
      <c r="BE515" s="216">
        <f>IF(N515="základní",J515,0)</f>
        <v>0</v>
      </c>
      <c r="BF515" s="216">
        <f>IF(N515="snížená",J515,0)</f>
        <v>0</v>
      </c>
      <c r="BG515" s="216">
        <f>IF(N515="zákl. přenesená",J515,0)</f>
        <v>0</v>
      </c>
      <c r="BH515" s="216">
        <f>IF(N515="sníž. přenesená",J515,0)</f>
        <v>0</v>
      </c>
      <c r="BI515" s="216">
        <f>IF(N515="nulová",J515,0)</f>
        <v>0</v>
      </c>
      <c r="BJ515" s="18" t="s">
        <v>87</v>
      </c>
      <c r="BK515" s="216">
        <f>ROUND(I515*H515,2)</f>
        <v>0</v>
      </c>
      <c r="BL515" s="18" t="s">
        <v>148</v>
      </c>
      <c r="BM515" s="215" t="s">
        <v>710</v>
      </c>
    </row>
    <row r="516" spans="1:65" s="13" customFormat="1" ht="11.25">
      <c r="B516" s="217"/>
      <c r="C516" s="218"/>
      <c r="D516" s="219" t="s">
        <v>150</v>
      </c>
      <c r="E516" s="220" t="s">
        <v>1</v>
      </c>
      <c r="F516" s="221" t="s">
        <v>253</v>
      </c>
      <c r="G516" s="218"/>
      <c r="H516" s="220" t="s">
        <v>1</v>
      </c>
      <c r="I516" s="222"/>
      <c r="J516" s="218"/>
      <c r="K516" s="218"/>
      <c r="L516" s="223"/>
      <c r="M516" s="224"/>
      <c r="N516" s="225"/>
      <c r="O516" s="225"/>
      <c r="P516" s="225"/>
      <c r="Q516" s="225"/>
      <c r="R516" s="225"/>
      <c r="S516" s="225"/>
      <c r="T516" s="226"/>
      <c r="AT516" s="227" t="s">
        <v>150</v>
      </c>
      <c r="AU516" s="227" t="s">
        <v>89</v>
      </c>
      <c r="AV516" s="13" t="s">
        <v>87</v>
      </c>
      <c r="AW516" s="13" t="s">
        <v>34</v>
      </c>
      <c r="AX516" s="13" t="s">
        <v>79</v>
      </c>
      <c r="AY516" s="227" t="s">
        <v>141</v>
      </c>
    </row>
    <row r="517" spans="1:65" s="14" customFormat="1" ht="11.25">
      <c r="B517" s="228"/>
      <c r="C517" s="229"/>
      <c r="D517" s="219" t="s">
        <v>150</v>
      </c>
      <c r="E517" s="230" t="s">
        <v>1</v>
      </c>
      <c r="F517" s="231" t="s">
        <v>711</v>
      </c>
      <c r="G517" s="229"/>
      <c r="H517" s="232">
        <v>7</v>
      </c>
      <c r="I517" s="233"/>
      <c r="J517" s="229"/>
      <c r="K517" s="229"/>
      <c r="L517" s="234"/>
      <c r="M517" s="235"/>
      <c r="N517" s="236"/>
      <c r="O517" s="236"/>
      <c r="P517" s="236"/>
      <c r="Q517" s="236"/>
      <c r="R517" s="236"/>
      <c r="S517" s="236"/>
      <c r="T517" s="237"/>
      <c r="AT517" s="238" t="s">
        <v>150</v>
      </c>
      <c r="AU517" s="238" t="s">
        <v>89</v>
      </c>
      <c r="AV517" s="14" t="s">
        <v>89</v>
      </c>
      <c r="AW517" s="14" t="s">
        <v>34</v>
      </c>
      <c r="AX517" s="14" t="s">
        <v>87</v>
      </c>
      <c r="AY517" s="238" t="s">
        <v>141</v>
      </c>
    </row>
    <row r="518" spans="1:65" s="2" customFormat="1" ht="16.5" customHeight="1">
      <c r="A518" s="35"/>
      <c r="B518" s="36"/>
      <c r="C518" s="261" t="s">
        <v>712</v>
      </c>
      <c r="D518" s="261" t="s">
        <v>278</v>
      </c>
      <c r="E518" s="262" t="s">
        <v>713</v>
      </c>
      <c r="F518" s="263" t="s">
        <v>714</v>
      </c>
      <c r="G518" s="264" t="s">
        <v>411</v>
      </c>
      <c r="H518" s="265">
        <v>7</v>
      </c>
      <c r="I518" s="266"/>
      <c r="J518" s="267">
        <f>ROUND(I518*H518,2)</f>
        <v>0</v>
      </c>
      <c r="K518" s="263" t="s">
        <v>147</v>
      </c>
      <c r="L518" s="268"/>
      <c r="M518" s="269" t="s">
        <v>1</v>
      </c>
      <c r="N518" s="270" t="s">
        <v>44</v>
      </c>
      <c r="O518" s="72"/>
      <c r="P518" s="213">
        <f>O518*H518</f>
        <v>0</v>
      </c>
      <c r="Q518" s="213">
        <v>1.2529999999999999E-2</v>
      </c>
      <c r="R518" s="213">
        <f>Q518*H518</f>
        <v>8.7709999999999996E-2</v>
      </c>
      <c r="S518" s="213">
        <v>0</v>
      </c>
      <c r="T518" s="214">
        <f>S518*H518</f>
        <v>0</v>
      </c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R518" s="215" t="s">
        <v>186</v>
      </c>
      <c r="AT518" s="215" t="s">
        <v>278</v>
      </c>
      <c r="AU518" s="215" t="s">
        <v>89</v>
      </c>
      <c r="AY518" s="18" t="s">
        <v>141</v>
      </c>
      <c r="BE518" s="216">
        <f>IF(N518="základní",J518,0)</f>
        <v>0</v>
      </c>
      <c r="BF518" s="216">
        <f>IF(N518="snížená",J518,0)</f>
        <v>0</v>
      </c>
      <c r="BG518" s="216">
        <f>IF(N518="zákl. přenesená",J518,0)</f>
        <v>0</v>
      </c>
      <c r="BH518" s="216">
        <f>IF(N518="sníž. přenesená",J518,0)</f>
        <v>0</v>
      </c>
      <c r="BI518" s="216">
        <f>IF(N518="nulová",J518,0)</f>
        <v>0</v>
      </c>
      <c r="BJ518" s="18" t="s">
        <v>87</v>
      </c>
      <c r="BK518" s="216">
        <f>ROUND(I518*H518,2)</f>
        <v>0</v>
      </c>
      <c r="BL518" s="18" t="s">
        <v>148</v>
      </c>
      <c r="BM518" s="215" t="s">
        <v>715</v>
      </c>
    </row>
    <row r="519" spans="1:65" s="13" customFormat="1" ht="22.5">
      <c r="B519" s="217"/>
      <c r="C519" s="218"/>
      <c r="D519" s="219" t="s">
        <v>150</v>
      </c>
      <c r="E519" s="220" t="s">
        <v>1</v>
      </c>
      <c r="F519" s="221" t="s">
        <v>716</v>
      </c>
      <c r="G519" s="218"/>
      <c r="H519" s="220" t="s">
        <v>1</v>
      </c>
      <c r="I519" s="222"/>
      <c r="J519" s="218"/>
      <c r="K519" s="218"/>
      <c r="L519" s="223"/>
      <c r="M519" s="224"/>
      <c r="N519" s="225"/>
      <c r="O519" s="225"/>
      <c r="P519" s="225"/>
      <c r="Q519" s="225"/>
      <c r="R519" s="225"/>
      <c r="S519" s="225"/>
      <c r="T519" s="226"/>
      <c r="AT519" s="227" t="s">
        <v>150</v>
      </c>
      <c r="AU519" s="227" t="s">
        <v>89</v>
      </c>
      <c r="AV519" s="13" t="s">
        <v>87</v>
      </c>
      <c r="AW519" s="13" t="s">
        <v>34</v>
      </c>
      <c r="AX519" s="13" t="s">
        <v>79</v>
      </c>
      <c r="AY519" s="227" t="s">
        <v>141</v>
      </c>
    </row>
    <row r="520" spans="1:65" s="13" customFormat="1" ht="11.25">
      <c r="B520" s="217"/>
      <c r="C520" s="218"/>
      <c r="D520" s="219" t="s">
        <v>150</v>
      </c>
      <c r="E520" s="220" t="s">
        <v>1</v>
      </c>
      <c r="F520" s="221" t="s">
        <v>717</v>
      </c>
      <c r="G520" s="218"/>
      <c r="H520" s="220" t="s">
        <v>1</v>
      </c>
      <c r="I520" s="222"/>
      <c r="J520" s="218"/>
      <c r="K520" s="218"/>
      <c r="L520" s="223"/>
      <c r="M520" s="224"/>
      <c r="N520" s="225"/>
      <c r="O520" s="225"/>
      <c r="P520" s="225"/>
      <c r="Q520" s="225"/>
      <c r="R520" s="225"/>
      <c r="S520" s="225"/>
      <c r="T520" s="226"/>
      <c r="AT520" s="227" t="s">
        <v>150</v>
      </c>
      <c r="AU520" s="227" t="s">
        <v>89</v>
      </c>
      <c r="AV520" s="13" t="s">
        <v>87</v>
      </c>
      <c r="AW520" s="13" t="s">
        <v>34</v>
      </c>
      <c r="AX520" s="13" t="s">
        <v>79</v>
      </c>
      <c r="AY520" s="227" t="s">
        <v>141</v>
      </c>
    </row>
    <row r="521" spans="1:65" s="14" customFormat="1" ht="11.25">
      <c r="B521" s="228"/>
      <c r="C521" s="229"/>
      <c r="D521" s="219" t="s">
        <v>150</v>
      </c>
      <c r="E521" s="230" t="s">
        <v>1</v>
      </c>
      <c r="F521" s="231" t="s">
        <v>179</v>
      </c>
      <c r="G521" s="229"/>
      <c r="H521" s="232">
        <v>7</v>
      </c>
      <c r="I521" s="233"/>
      <c r="J521" s="229"/>
      <c r="K521" s="229"/>
      <c r="L521" s="234"/>
      <c r="M521" s="235"/>
      <c r="N521" s="236"/>
      <c r="O521" s="236"/>
      <c r="P521" s="236"/>
      <c r="Q521" s="236"/>
      <c r="R521" s="236"/>
      <c r="S521" s="236"/>
      <c r="T521" s="237"/>
      <c r="AT521" s="238" t="s">
        <v>150</v>
      </c>
      <c r="AU521" s="238" t="s">
        <v>89</v>
      </c>
      <c r="AV521" s="14" t="s">
        <v>89</v>
      </c>
      <c r="AW521" s="14" t="s">
        <v>34</v>
      </c>
      <c r="AX521" s="14" t="s">
        <v>87</v>
      </c>
      <c r="AY521" s="238" t="s">
        <v>141</v>
      </c>
    </row>
    <row r="522" spans="1:65" s="2" customFormat="1" ht="24" customHeight="1">
      <c r="A522" s="35"/>
      <c r="B522" s="36"/>
      <c r="C522" s="204" t="s">
        <v>718</v>
      </c>
      <c r="D522" s="204" t="s">
        <v>143</v>
      </c>
      <c r="E522" s="205" t="s">
        <v>719</v>
      </c>
      <c r="F522" s="206" t="s">
        <v>720</v>
      </c>
      <c r="G522" s="207" t="s">
        <v>411</v>
      </c>
      <c r="H522" s="208">
        <v>7</v>
      </c>
      <c r="I522" s="209"/>
      <c r="J522" s="210">
        <f>ROUND(I522*H522,2)</f>
        <v>0</v>
      </c>
      <c r="K522" s="206" t="s">
        <v>147</v>
      </c>
      <c r="L522" s="40"/>
      <c r="M522" s="211" t="s">
        <v>1</v>
      </c>
      <c r="N522" s="212" t="s">
        <v>44</v>
      </c>
      <c r="O522" s="72"/>
      <c r="P522" s="213">
        <f>O522*H522</f>
        <v>0</v>
      </c>
      <c r="Q522" s="213">
        <v>0.21734000000000001</v>
      </c>
      <c r="R522" s="213">
        <f>Q522*H522</f>
        <v>1.52138</v>
      </c>
      <c r="S522" s="213">
        <v>0</v>
      </c>
      <c r="T522" s="214">
        <f>S522*H522</f>
        <v>0</v>
      </c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R522" s="215" t="s">
        <v>148</v>
      </c>
      <c r="AT522" s="215" t="s">
        <v>143</v>
      </c>
      <c r="AU522" s="215" t="s">
        <v>89</v>
      </c>
      <c r="AY522" s="18" t="s">
        <v>141</v>
      </c>
      <c r="BE522" s="216">
        <f>IF(N522="základní",J522,0)</f>
        <v>0</v>
      </c>
      <c r="BF522" s="216">
        <f>IF(N522="snížená",J522,0)</f>
        <v>0</v>
      </c>
      <c r="BG522" s="216">
        <f>IF(N522="zákl. přenesená",J522,0)</f>
        <v>0</v>
      </c>
      <c r="BH522" s="216">
        <f>IF(N522="sníž. přenesená",J522,0)</f>
        <v>0</v>
      </c>
      <c r="BI522" s="216">
        <f>IF(N522="nulová",J522,0)</f>
        <v>0</v>
      </c>
      <c r="BJ522" s="18" t="s">
        <v>87</v>
      </c>
      <c r="BK522" s="216">
        <f>ROUND(I522*H522,2)</f>
        <v>0</v>
      </c>
      <c r="BL522" s="18" t="s">
        <v>148</v>
      </c>
      <c r="BM522" s="215" t="s">
        <v>721</v>
      </c>
    </row>
    <row r="523" spans="1:65" s="13" customFormat="1" ht="11.25">
      <c r="B523" s="217"/>
      <c r="C523" s="218"/>
      <c r="D523" s="219" t="s">
        <v>150</v>
      </c>
      <c r="E523" s="220" t="s">
        <v>1</v>
      </c>
      <c r="F523" s="221" t="s">
        <v>722</v>
      </c>
      <c r="G523" s="218"/>
      <c r="H523" s="220" t="s">
        <v>1</v>
      </c>
      <c r="I523" s="222"/>
      <c r="J523" s="218"/>
      <c r="K523" s="218"/>
      <c r="L523" s="223"/>
      <c r="M523" s="224"/>
      <c r="N523" s="225"/>
      <c r="O523" s="225"/>
      <c r="P523" s="225"/>
      <c r="Q523" s="225"/>
      <c r="R523" s="225"/>
      <c r="S523" s="225"/>
      <c r="T523" s="226"/>
      <c r="AT523" s="227" t="s">
        <v>150</v>
      </c>
      <c r="AU523" s="227" t="s">
        <v>89</v>
      </c>
      <c r="AV523" s="13" t="s">
        <v>87</v>
      </c>
      <c r="AW523" s="13" t="s">
        <v>34</v>
      </c>
      <c r="AX523" s="13" t="s">
        <v>79</v>
      </c>
      <c r="AY523" s="227" t="s">
        <v>141</v>
      </c>
    </row>
    <row r="524" spans="1:65" s="14" customFormat="1" ht="11.25">
      <c r="B524" s="228"/>
      <c r="C524" s="229"/>
      <c r="D524" s="219" t="s">
        <v>150</v>
      </c>
      <c r="E524" s="230" t="s">
        <v>1</v>
      </c>
      <c r="F524" s="231" t="s">
        <v>179</v>
      </c>
      <c r="G524" s="229"/>
      <c r="H524" s="232">
        <v>7</v>
      </c>
      <c r="I524" s="233"/>
      <c r="J524" s="229"/>
      <c r="K524" s="229"/>
      <c r="L524" s="234"/>
      <c r="M524" s="235"/>
      <c r="N524" s="236"/>
      <c r="O524" s="236"/>
      <c r="P524" s="236"/>
      <c r="Q524" s="236"/>
      <c r="R524" s="236"/>
      <c r="S524" s="236"/>
      <c r="T524" s="237"/>
      <c r="AT524" s="238" t="s">
        <v>150</v>
      </c>
      <c r="AU524" s="238" t="s">
        <v>89</v>
      </c>
      <c r="AV524" s="14" t="s">
        <v>89</v>
      </c>
      <c r="AW524" s="14" t="s">
        <v>34</v>
      </c>
      <c r="AX524" s="14" t="s">
        <v>87</v>
      </c>
      <c r="AY524" s="238" t="s">
        <v>141</v>
      </c>
    </row>
    <row r="525" spans="1:65" s="2" customFormat="1" ht="24" customHeight="1">
      <c r="A525" s="35"/>
      <c r="B525" s="36"/>
      <c r="C525" s="261" t="s">
        <v>723</v>
      </c>
      <c r="D525" s="261" t="s">
        <v>278</v>
      </c>
      <c r="E525" s="262" t="s">
        <v>724</v>
      </c>
      <c r="F525" s="263" t="s">
        <v>725</v>
      </c>
      <c r="G525" s="264" t="s">
        <v>411</v>
      </c>
      <c r="H525" s="265">
        <v>7</v>
      </c>
      <c r="I525" s="266"/>
      <c r="J525" s="267">
        <f>ROUND(I525*H525,2)</f>
        <v>0</v>
      </c>
      <c r="K525" s="263" t="s">
        <v>1</v>
      </c>
      <c r="L525" s="268"/>
      <c r="M525" s="269" t="s">
        <v>1</v>
      </c>
      <c r="N525" s="270" t="s">
        <v>44</v>
      </c>
      <c r="O525" s="72"/>
      <c r="P525" s="213">
        <f>O525*H525</f>
        <v>0</v>
      </c>
      <c r="Q525" s="213">
        <v>4.1000000000000002E-2</v>
      </c>
      <c r="R525" s="213">
        <f>Q525*H525</f>
        <v>0.28700000000000003</v>
      </c>
      <c r="S525" s="213">
        <v>0</v>
      </c>
      <c r="T525" s="214">
        <f>S525*H525</f>
        <v>0</v>
      </c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R525" s="215" t="s">
        <v>186</v>
      </c>
      <c r="AT525" s="215" t="s">
        <v>278</v>
      </c>
      <c r="AU525" s="215" t="s">
        <v>89</v>
      </c>
      <c r="AY525" s="18" t="s">
        <v>141</v>
      </c>
      <c r="BE525" s="216">
        <f>IF(N525="základní",J525,0)</f>
        <v>0</v>
      </c>
      <c r="BF525" s="216">
        <f>IF(N525="snížená",J525,0)</f>
        <v>0</v>
      </c>
      <c r="BG525" s="216">
        <f>IF(N525="zákl. přenesená",J525,0)</f>
        <v>0</v>
      </c>
      <c r="BH525" s="216">
        <f>IF(N525="sníž. přenesená",J525,0)</f>
        <v>0</v>
      </c>
      <c r="BI525" s="216">
        <f>IF(N525="nulová",J525,0)</f>
        <v>0</v>
      </c>
      <c r="BJ525" s="18" t="s">
        <v>87</v>
      </c>
      <c r="BK525" s="216">
        <f>ROUND(I525*H525,2)</f>
        <v>0</v>
      </c>
      <c r="BL525" s="18" t="s">
        <v>148</v>
      </c>
      <c r="BM525" s="215" t="s">
        <v>726</v>
      </c>
    </row>
    <row r="526" spans="1:65" s="13" customFormat="1" ht="11.25">
      <c r="B526" s="217"/>
      <c r="C526" s="218"/>
      <c r="D526" s="219" t="s">
        <v>150</v>
      </c>
      <c r="E526" s="220" t="s">
        <v>1</v>
      </c>
      <c r="F526" s="221" t="s">
        <v>727</v>
      </c>
      <c r="G526" s="218"/>
      <c r="H526" s="220" t="s">
        <v>1</v>
      </c>
      <c r="I526" s="222"/>
      <c r="J526" s="218"/>
      <c r="K526" s="218"/>
      <c r="L526" s="223"/>
      <c r="M526" s="224"/>
      <c r="N526" s="225"/>
      <c r="O526" s="225"/>
      <c r="P526" s="225"/>
      <c r="Q526" s="225"/>
      <c r="R526" s="225"/>
      <c r="S526" s="225"/>
      <c r="T526" s="226"/>
      <c r="AT526" s="227" t="s">
        <v>150</v>
      </c>
      <c r="AU526" s="227" t="s">
        <v>89</v>
      </c>
      <c r="AV526" s="13" t="s">
        <v>87</v>
      </c>
      <c r="AW526" s="13" t="s">
        <v>34</v>
      </c>
      <c r="AX526" s="13" t="s">
        <v>79</v>
      </c>
      <c r="AY526" s="227" t="s">
        <v>141</v>
      </c>
    </row>
    <row r="527" spans="1:65" s="14" customFormat="1" ht="11.25">
      <c r="B527" s="228"/>
      <c r="C527" s="229"/>
      <c r="D527" s="219" t="s">
        <v>150</v>
      </c>
      <c r="E527" s="230" t="s">
        <v>1</v>
      </c>
      <c r="F527" s="231" t="s">
        <v>711</v>
      </c>
      <c r="G527" s="229"/>
      <c r="H527" s="232">
        <v>7</v>
      </c>
      <c r="I527" s="233"/>
      <c r="J527" s="229"/>
      <c r="K527" s="229"/>
      <c r="L527" s="234"/>
      <c r="M527" s="235"/>
      <c r="N527" s="236"/>
      <c r="O527" s="236"/>
      <c r="P527" s="236"/>
      <c r="Q527" s="236"/>
      <c r="R527" s="236"/>
      <c r="S527" s="236"/>
      <c r="T527" s="237"/>
      <c r="AT527" s="238" t="s">
        <v>150</v>
      </c>
      <c r="AU527" s="238" t="s">
        <v>89</v>
      </c>
      <c r="AV527" s="14" t="s">
        <v>89</v>
      </c>
      <c r="AW527" s="14" t="s">
        <v>34</v>
      </c>
      <c r="AX527" s="14" t="s">
        <v>87</v>
      </c>
      <c r="AY527" s="238" t="s">
        <v>141</v>
      </c>
    </row>
    <row r="528" spans="1:65" s="2" customFormat="1" ht="24" customHeight="1">
      <c r="A528" s="35"/>
      <c r="B528" s="36"/>
      <c r="C528" s="261" t="s">
        <v>728</v>
      </c>
      <c r="D528" s="261" t="s">
        <v>278</v>
      </c>
      <c r="E528" s="262" t="s">
        <v>729</v>
      </c>
      <c r="F528" s="263" t="s">
        <v>730</v>
      </c>
      <c r="G528" s="264" t="s">
        <v>411</v>
      </c>
      <c r="H528" s="265">
        <v>7</v>
      </c>
      <c r="I528" s="266"/>
      <c r="J528" s="267">
        <f>ROUND(I528*H528,2)</f>
        <v>0</v>
      </c>
      <c r="K528" s="263" t="s">
        <v>147</v>
      </c>
      <c r="L528" s="268"/>
      <c r="M528" s="269" t="s">
        <v>1</v>
      </c>
      <c r="N528" s="270" t="s">
        <v>44</v>
      </c>
      <c r="O528" s="72"/>
      <c r="P528" s="213">
        <f>O528*H528</f>
        <v>0</v>
      </c>
      <c r="Q528" s="213">
        <v>3.3999999999999998E-3</v>
      </c>
      <c r="R528" s="213">
        <f>Q528*H528</f>
        <v>2.3799999999999998E-2</v>
      </c>
      <c r="S528" s="213">
        <v>0</v>
      </c>
      <c r="T528" s="214">
        <f>S528*H528</f>
        <v>0</v>
      </c>
      <c r="U528" s="35"/>
      <c r="V528" s="35"/>
      <c r="W528" s="35"/>
      <c r="X528" s="35"/>
      <c r="Y528" s="35"/>
      <c r="Z528" s="35"/>
      <c r="AA528" s="35"/>
      <c r="AB528" s="35"/>
      <c r="AC528" s="35"/>
      <c r="AD528" s="35"/>
      <c r="AE528" s="35"/>
      <c r="AR528" s="215" t="s">
        <v>186</v>
      </c>
      <c r="AT528" s="215" t="s">
        <v>278</v>
      </c>
      <c r="AU528" s="215" t="s">
        <v>89</v>
      </c>
      <c r="AY528" s="18" t="s">
        <v>141</v>
      </c>
      <c r="BE528" s="216">
        <f>IF(N528="základní",J528,0)</f>
        <v>0</v>
      </c>
      <c r="BF528" s="216">
        <f>IF(N528="snížená",J528,0)</f>
        <v>0</v>
      </c>
      <c r="BG528" s="216">
        <f>IF(N528="zákl. přenesená",J528,0)</f>
        <v>0</v>
      </c>
      <c r="BH528" s="216">
        <f>IF(N528="sníž. přenesená",J528,0)</f>
        <v>0</v>
      </c>
      <c r="BI528" s="216">
        <f>IF(N528="nulová",J528,0)</f>
        <v>0</v>
      </c>
      <c r="BJ528" s="18" t="s">
        <v>87</v>
      </c>
      <c r="BK528" s="216">
        <f>ROUND(I528*H528,2)</f>
        <v>0</v>
      </c>
      <c r="BL528" s="18" t="s">
        <v>148</v>
      </c>
      <c r="BM528" s="215" t="s">
        <v>731</v>
      </c>
    </row>
    <row r="529" spans="1:65" s="13" customFormat="1" ht="22.5">
      <c r="B529" s="217"/>
      <c r="C529" s="218"/>
      <c r="D529" s="219" t="s">
        <v>150</v>
      </c>
      <c r="E529" s="220" t="s">
        <v>1</v>
      </c>
      <c r="F529" s="221" t="s">
        <v>732</v>
      </c>
      <c r="G529" s="218"/>
      <c r="H529" s="220" t="s">
        <v>1</v>
      </c>
      <c r="I529" s="222"/>
      <c r="J529" s="218"/>
      <c r="K529" s="218"/>
      <c r="L529" s="223"/>
      <c r="M529" s="224"/>
      <c r="N529" s="225"/>
      <c r="O529" s="225"/>
      <c r="P529" s="225"/>
      <c r="Q529" s="225"/>
      <c r="R529" s="225"/>
      <c r="S529" s="225"/>
      <c r="T529" s="226"/>
      <c r="AT529" s="227" t="s">
        <v>150</v>
      </c>
      <c r="AU529" s="227" t="s">
        <v>89</v>
      </c>
      <c r="AV529" s="13" t="s">
        <v>87</v>
      </c>
      <c r="AW529" s="13" t="s">
        <v>34</v>
      </c>
      <c r="AX529" s="13" t="s">
        <v>79</v>
      </c>
      <c r="AY529" s="227" t="s">
        <v>141</v>
      </c>
    </row>
    <row r="530" spans="1:65" s="13" customFormat="1" ht="11.25">
      <c r="B530" s="217"/>
      <c r="C530" s="218"/>
      <c r="D530" s="219" t="s">
        <v>150</v>
      </c>
      <c r="E530" s="220" t="s">
        <v>1</v>
      </c>
      <c r="F530" s="221" t="s">
        <v>733</v>
      </c>
      <c r="G530" s="218"/>
      <c r="H530" s="220" t="s">
        <v>1</v>
      </c>
      <c r="I530" s="222"/>
      <c r="J530" s="218"/>
      <c r="K530" s="218"/>
      <c r="L530" s="223"/>
      <c r="M530" s="224"/>
      <c r="N530" s="225"/>
      <c r="O530" s="225"/>
      <c r="P530" s="225"/>
      <c r="Q530" s="225"/>
      <c r="R530" s="225"/>
      <c r="S530" s="225"/>
      <c r="T530" s="226"/>
      <c r="AT530" s="227" t="s">
        <v>150</v>
      </c>
      <c r="AU530" s="227" t="s">
        <v>89</v>
      </c>
      <c r="AV530" s="13" t="s">
        <v>87</v>
      </c>
      <c r="AW530" s="13" t="s">
        <v>34</v>
      </c>
      <c r="AX530" s="13" t="s">
        <v>79</v>
      </c>
      <c r="AY530" s="227" t="s">
        <v>141</v>
      </c>
    </row>
    <row r="531" spans="1:65" s="13" customFormat="1" ht="11.25">
      <c r="B531" s="217"/>
      <c r="C531" s="218"/>
      <c r="D531" s="219" t="s">
        <v>150</v>
      </c>
      <c r="E531" s="220" t="s">
        <v>1</v>
      </c>
      <c r="F531" s="221" t="s">
        <v>727</v>
      </c>
      <c r="G531" s="218"/>
      <c r="H531" s="220" t="s">
        <v>1</v>
      </c>
      <c r="I531" s="222"/>
      <c r="J531" s="218"/>
      <c r="K531" s="218"/>
      <c r="L531" s="223"/>
      <c r="M531" s="224"/>
      <c r="N531" s="225"/>
      <c r="O531" s="225"/>
      <c r="P531" s="225"/>
      <c r="Q531" s="225"/>
      <c r="R531" s="225"/>
      <c r="S531" s="225"/>
      <c r="T531" s="226"/>
      <c r="AT531" s="227" t="s">
        <v>150</v>
      </c>
      <c r="AU531" s="227" t="s">
        <v>89</v>
      </c>
      <c r="AV531" s="13" t="s">
        <v>87</v>
      </c>
      <c r="AW531" s="13" t="s">
        <v>34</v>
      </c>
      <c r="AX531" s="13" t="s">
        <v>79</v>
      </c>
      <c r="AY531" s="227" t="s">
        <v>141</v>
      </c>
    </row>
    <row r="532" spans="1:65" s="14" customFormat="1" ht="11.25">
      <c r="B532" s="228"/>
      <c r="C532" s="229"/>
      <c r="D532" s="219" t="s">
        <v>150</v>
      </c>
      <c r="E532" s="230" t="s">
        <v>1</v>
      </c>
      <c r="F532" s="231" t="s">
        <v>711</v>
      </c>
      <c r="G532" s="229"/>
      <c r="H532" s="232">
        <v>7</v>
      </c>
      <c r="I532" s="233"/>
      <c r="J532" s="229"/>
      <c r="K532" s="229"/>
      <c r="L532" s="234"/>
      <c r="M532" s="235"/>
      <c r="N532" s="236"/>
      <c r="O532" s="236"/>
      <c r="P532" s="236"/>
      <c r="Q532" s="236"/>
      <c r="R532" s="236"/>
      <c r="S532" s="236"/>
      <c r="T532" s="237"/>
      <c r="AT532" s="238" t="s">
        <v>150</v>
      </c>
      <c r="AU532" s="238" t="s">
        <v>89</v>
      </c>
      <c r="AV532" s="14" t="s">
        <v>89</v>
      </c>
      <c r="AW532" s="14" t="s">
        <v>34</v>
      </c>
      <c r="AX532" s="14" t="s">
        <v>87</v>
      </c>
      <c r="AY532" s="238" t="s">
        <v>141</v>
      </c>
    </row>
    <row r="533" spans="1:65" s="2" customFormat="1" ht="36" customHeight="1">
      <c r="A533" s="35"/>
      <c r="B533" s="36"/>
      <c r="C533" s="204" t="s">
        <v>734</v>
      </c>
      <c r="D533" s="204" t="s">
        <v>143</v>
      </c>
      <c r="E533" s="205" t="s">
        <v>735</v>
      </c>
      <c r="F533" s="206" t="s">
        <v>736</v>
      </c>
      <c r="G533" s="207" t="s">
        <v>411</v>
      </c>
      <c r="H533" s="208">
        <v>6</v>
      </c>
      <c r="I533" s="209"/>
      <c r="J533" s="210">
        <f>ROUND(I533*H533,2)</f>
        <v>0</v>
      </c>
      <c r="K533" s="206" t="s">
        <v>1</v>
      </c>
      <c r="L533" s="40"/>
      <c r="M533" s="211" t="s">
        <v>1</v>
      </c>
      <c r="N533" s="212" t="s">
        <v>44</v>
      </c>
      <c r="O533" s="72"/>
      <c r="P533" s="213">
        <f>O533*H533</f>
        <v>0</v>
      </c>
      <c r="Q533" s="213">
        <v>0</v>
      </c>
      <c r="R533" s="213">
        <f>Q533*H533</f>
        <v>0</v>
      </c>
      <c r="S533" s="213">
        <v>0</v>
      </c>
      <c r="T533" s="214">
        <f>S533*H533</f>
        <v>0</v>
      </c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  <c r="AR533" s="215" t="s">
        <v>148</v>
      </c>
      <c r="AT533" s="215" t="s">
        <v>143</v>
      </c>
      <c r="AU533" s="215" t="s">
        <v>89</v>
      </c>
      <c r="AY533" s="18" t="s">
        <v>141</v>
      </c>
      <c r="BE533" s="216">
        <f>IF(N533="základní",J533,0)</f>
        <v>0</v>
      </c>
      <c r="BF533" s="216">
        <f>IF(N533="snížená",J533,0)</f>
        <v>0</v>
      </c>
      <c r="BG533" s="216">
        <f>IF(N533="zákl. přenesená",J533,0)</f>
        <v>0</v>
      </c>
      <c r="BH533" s="216">
        <f>IF(N533="sníž. přenesená",J533,0)</f>
        <v>0</v>
      </c>
      <c r="BI533" s="216">
        <f>IF(N533="nulová",J533,0)</f>
        <v>0</v>
      </c>
      <c r="BJ533" s="18" t="s">
        <v>87</v>
      </c>
      <c r="BK533" s="216">
        <f>ROUND(I533*H533,2)</f>
        <v>0</v>
      </c>
      <c r="BL533" s="18" t="s">
        <v>148</v>
      </c>
      <c r="BM533" s="215" t="s">
        <v>737</v>
      </c>
    </row>
    <row r="534" spans="1:65" s="13" customFormat="1" ht="11.25">
      <c r="B534" s="217"/>
      <c r="C534" s="218"/>
      <c r="D534" s="219" t="s">
        <v>150</v>
      </c>
      <c r="E534" s="220" t="s">
        <v>1</v>
      </c>
      <c r="F534" s="221" t="s">
        <v>738</v>
      </c>
      <c r="G534" s="218"/>
      <c r="H534" s="220" t="s">
        <v>1</v>
      </c>
      <c r="I534" s="222"/>
      <c r="J534" s="218"/>
      <c r="K534" s="218"/>
      <c r="L534" s="223"/>
      <c r="M534" s="224"/>
      <c r="N534" s="225"/>
      <c r="O534" s="225"/>
      <c r="P534" s="225"/>
      <c r="Q534" s="225"/>
      <c r="R534" s="225"/>
      <c r="S534" s="225"/>
      <c r="T534" s="226"/>
      <c r="AT534" s="227" t="s">
        <v>150</v>
      </c>
      <c r="AU534" s="227" t="s">
        <v>89</v>
      </c>
      <c r="AV534" s="13" t="s">
        <v>87</v>
      </c>
      <c r="AW534" s="13" t="s">
        <v>34</v>
      </c>
      <c r="AX534" s="13" t="s">
        <v>79</v>
      </c>
      <c r="AY534" s="227" t="s">
        <v>141</v>
      </c>
    </row>
    <row r="535" spans="1:65" s="14" customFormat="1" ht="11.25">
      <c r="B535" s="228"/>
      <c r="C535" s="229"/>
      <c r="D535" s="219" t="s">
        <v>150</v>
      </c>
      <c r="E535" s="230" t="s">
        <v>1</v>
      </c>
      <c r="F535" s="231" t="s">
        <v>739</v>
      </c>
      <c r="G535" s="229"/>
      <c r="H535" s="232">
        <v>6</v>
      </c>
      <c r="I535" s="233"/>
      <c r="J535" s="229"/>
      <c r="K535" s="229"/>
      <c r="L535" s="234"/>
      <c r="M535" s="235"/>
      <c r="N535" s="236"/>
      <c r="O535" s="236"/>
      <c r="P535" s="236"/>
      <c r="Q535" s="236"/>
      <c r="R535" s="236"/>
      <c r="S535" s="236"/>
      <c r="T535" s="237"/>
      <c r="AT535" s="238" t="s">
        <v>150</v>
      </c>
      <c r="AU535" s="238" t="s">
        <v>89</v>
      </c>
      <c r="AV535" s="14" t="s">
        <v>89</v>
      </c>
      <c r="AW535" s="14" t="s">
        <v>34</v>
      </c>
      <c r="AX535" s="14" t="s">
        <v>87</v>
      </c>
      <c r="AY535" s="238" t="s">
        <v>141</v>
      </c>
    </row>
    <row r="536" spans="1:65" s="2" customFormat="1" ht="24" customHeight="1">
      <c r="A536" s="35"/>
      <c r="B536" s="36"/>
      <c r="C536" s="204" t="s">
        <v>740</v>
      </c>
      <c r="D536" s="204" t="s">
        <v>143</v>
      </c>
      <c r="E536" s="205" t="s">
        <v>741</v>
      </c>
      <c r="F536" s="206" t="s">
        <v>742</v>
      </c>
      <c r="G536" s="207" t="s">
        <v>411</v>
      </c>
      <c r="H536" s="208">
        <v>1</v>
      </c>
      <c r="I536" s="209"/>
      <c r="J536" s="210">
        <f>ROUND(I536*H536,2)</f>
        <v>0</v>
      </c>
      <c r="K536" s="206" t="s">
        <v>147</v>
      </c>
      <c r="L536" s="40"/>
      <c r="M536" s="211" t="s">
        <v>1</v>
      </c>
      <c r="N536" s="212" t="s">
        <v>44</v>
      </c>
      <c r="O536" s="72"/>
      <c r="P536" s="213">
        <f>O536*H536</f>
        <v>0</v>
      </c>
      <c r="Q536" s="213">
        <v>7.4370000000000006E-2</v>
      </c>
      <c r="R536" s="213">
        <f>Q536*H536</f>
        <v>7.4370000000000006E-2</v>
      </c>
      <c r="S536" s="213">
        <v>0</v>
      </c>
      <c r="T536" s="214">
        <f>S536*H536</f>
        <v>0</v>
      </c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R536" s="215" t="s">
        <v>148</v>
      </c>
      <c r="AT536" s="215" t="s">
        <v>143</v>
      </c>
      <c r="AU536" s="215" t="s">
        <v>89</v>
      </c>
      <c r="AY536" s="18" t="s">
        <v>141</v>
      </c>
      <c r="BE536" s="216">
        <f>IF(N536="základní",J536,0)</f>
        <v>0</v>
      </c>
      <c r="BF536" s="216">
        <f>IF(N536="snížená",J536,0)</f>
        <v>0</v>
      </c>
      <c r="BG536" s="216">
        <f>IF(N536="zákl. přenesená",J536,0)</f>
        <v>0</v>
      </c>
      <c r="BH536" s="216">
        <f>IF(N536="sníž. přenesená",J536,0)</f>
        <v>0</v>
      </c>
      <c r="BI536" s="216">
        <f>IF(N536="nulová",J536,0)</f>
        <v>0</v>
      </c>
      <c r="BJ536" s="18" t="s">
        <v>87</v>
      </c>
      <c r="BK536" s="216">
        <f>ROUND(I536*H536,2)</f>
        <v>0</v>
      </c>
      <c r="BL536" s="18" t="s">
        <v>148</v>
      </c>
      <c r="BM536" s="215" t="s">
        <v>743</v>
      </c>
    </row>
    <row r="537" spans="1:65" s="13" customFormat="1" ht="11.25">
      <c r="B537" s="217"/>
      <c r="C537" s="218"/>
      <c r="D537" s="219" t="s">
        <v>150</v>
      </c>
      <c r="E537" s="220" t="s">
        <v>1</v>
      </c>
      <c r="F537" s="221" t="s">
        <v>744</v>
      </c>
      <c r="G537" s="218"/>
      <c r="H537" s="220" t="s">
        <v>1</v>
      </c>
      <c r="I537" s="222"/>
      <c r="J537" s="218"/>
      <c r="K537" s="218"/>
      <c r="L537" s="223"/>
      <c r="M537" s="224"/>
      <c r="N537" s="225"/>
      <c r="O537" s="225"/>
      <c r="P537" s="225"/>
      <c r="Q537" s="225"/>
      <c r="R537" s="225"/>
      <c r="S537" s="225"/>
      <c r="T537" s="226"/>
      <c r="AT537" s="227" t="s">
        <v>150</v>
      </c>
      <c r="AU537" s="227" t="s">
        <v>89</v>
      </c>
      <c r="AV537" s="13" t="s">
        <v>87</v>
      </c>
      <c r="AW537" s="13" t="s">
        <v>34</v>
      </c>
      <c r="AX537" s="13" t="s">
        <v>79</v>
      </c>
      <c r="AY537" s="227" t="s">
        <v>141</v>
      </c>
    </row>
    <row r="538" spans="1:65" s="14" customFormat="1" ht="11.25">
      <c r="B538" s="228"/>
      <c r="C538" s="229"/>
      <c r="D538" s="219" t="s">
        <v>150</v>
      </c>
      <c r="E538" s="230" t="s">
        <v>1</v>
      </c>
      <c r="F538" s="231" t="s">
        <v>87</v>
      </c>
      <c r="G538" s="229"/>
      <c r="H538" s="232">
        <v>1</v>
      </c>
      <c r="I538" s="233"/>
      <c r="J538" s="229"/>
      <c r="K538" s="229"/>
      <c r="L538" s="234"/>
      <c r="M538" s="235"/>
      <c r="N538" s="236"/>
      <c r="O538" s="236"/>
      <c r="P538" s="236"/>
      <c r="Q538" s="236"/>
      <c r="R538" s="236"/>
      <c r="S538" s="236"/>
      <c r="T538" s="237"/>
      <c r="AT538" s="238" t="s">
        <v>150</v>
      </c>
      <c r="AU538" s="238" t="s">
        <v>89</v>
      </c>
      <c r="AV538" s="14" t="s">
        <v>89</v>
      </c>
      <c r="AW538" s="14" t="s">
        <v>34</v>
      </c>
      <c r="AX538" s="14" t="s">
        <v>87</v>
      </c>
      <c r="AY538" s="238" t="s">
        <v>141</v>
      </c>
    </row>
    <row r="539" spans="1:65" s="2" customFormat="1" ht="24" customHeight="1">
      <c r="A539" s="35"/>
      <c r="B539" s="36"/>
      <c r="C539" s="204" t="s">
        <v>745</v>
      </c>
      <c r="D539" s="204" t="s">
        <v>143</v>
      </c>
      <c r="E539" s="205" t="s">
        <v>746</v>
      </c>
      <c r="F539" s="206" t="s">
        <v>747</v>
      </c>
      <c r="G539" s="207" t="s">
        <v>411</v>
      </c>
      <c r="H539" s="208">
        <v>1</v>
      </c>
      <c r="I539" s="209"/>
      <c r="J539" s="210">
        <f>ROUND(I539*H539,2)</f>
        <v>0</v>
      </c>
      <c r="K539" s="206" t="s">
        <v>147</v>
      </c>
      <c r="L539" s="40"/>
      <c r="M539" s="211" t="s">
        <v>1</v>
      </c>
      <c r="N539" s="212" t="s">
        <v>44</v>
      </c>
      <c r="O539" s="72"/>
      <c r="P539" s="213">
        <f>O539*H539</f>
        <v>0</v>
      </c>
      <c r="Q539" s="213">
        <v>8.4150000000000003E-2</v>
      </c>
      <c r="R539" s="213">
        <f>Q539*H539</f>
        <v>8.4150000000000003E-2</v>
      </c>
      <c r="S539" s="213">
        <v>0</v>
      </c>
      <c r="T539" s="214">
        <f>S539*H539</f>
        <v>0</v>
      </c>
      <c r="U539" s="35"/>
      <c r="V539" s="35"/>
      <c r="W539" s="35"/>
      <c r="X539" s="35"/>
      <c r="Y539" s="35"/>
      <c r="Z539" s="35"/>
      <c r="AA539" s="35"/>
      <c r="AB539" s="35"/>
      <c r="AC539" s="35"/>
      <c r="AD539" s="35"/>
      <c r="AE539" s="35"/>
      <c r="AR539" s="215" t="s">
        <v>148</v>
      </c>
      <c r="AT539" s="215" t="s">
        <v>143</v>
      </c>
      <c r="AU539" s="215" t="s">
        <v>89</v>
      </c>
      <c r="AY539" s="18" t="s">
        <v>141</v>
      </c>
      <c r="BE539" s="216">
        <f>IF(N539="základní",J539,0)</f>
        <v>0</v>
      </c>
      <c r="BF539" s="216">
        <f>IF(N539="snížená",J539,0)</f>
        <v>0</v>
      </c>
      <c r="BG539" s="216">
        <f>IF(N539="zákl. přenesená",J539,0)</f>
        <v>0</v>
      </c>
      <c r="BH539" s="216">
        <f>IF(N539="sníž. přenesená",J539,0)</f>
        <v>0</v>
      </c>
      <c r="BI539" s="216">
        <f>IF(N539="nulová",J539,0)</f>
        <v>0</v>
      </c>
      <c r="BJ539" s="18" t="s">
        <v>87</v>
      </c>
      <c r="BK539" s="216">
        <f>ROUND(I539*H539,2)</f>
        <v>0</v>
      </c>
      <c r="BL539" s="18" t="s">
        <v>148</v>
      </c>
      <c r="BM539" s="215" t="s">
        <v>748</v>
      </c>
    </row>
    <row r="540" spans="1:65" s="13" customFormat="1" ht="11.25">
      <c r="B540" s="217"/>
      <c r="C540" s="218"/>
      <c r="D540" s="219" t="s">
        <v>150</v>
      </c>
      <c r="E540" s="220" t="s">
        <v>1</v>
      </c>
      <c r="F540" s="221" t="s">
        <v>744</v>
      </c>
      <c r="G540" s="218"/>
      <c r="H540" s="220" t="s">
        <v>1</v>
      </c>
      <c r="I540" s="222"/>
      <c r="J540" s="218"/>
      <c r="K540" s="218"/>
      <c r="L540" s="223"/>
      <c r="M540" s="224"/>
      <c r="N540" s="225"/>
      <c r="O540" s="225"/>
      <c r="P540" s="225"/>
      <c r="Q540" s="225"/>
      <c r="R540" s="225"/>
      <c r="S540" s="225"/>
      <c r="T540" s="226"/>
      <c r="AT540" s="227" t="s">
        <v>150</v>
      </c>
      <c r="AU540" s="227" t="s">
        <v>89</v>
      </c>
      <c r="AV540" s="13" t="s">
        <v>87</v>
      </c>
      <c r="AW540" s="13" t="s">
        <v>34</v>
      </c>
      <c r="AX540" s="13" t="s">
        <v>79</v>
      </c>
      <c r="AY540" s="227" t="s">
        <v>141</v>
      </c>
    </row>
    <row r="541" spans="1:65" s="14" customFormat="1" ht="11.25">
      <c r="B541" s="228"/>
      <c r="C541" s="229"/>
      <c r="D541" s="219" t="s">
        <v>150</v>
      </c>
      <c r="E541" s="230" t="s">
        <v>1</v>
      </c>
      <c r="F541" s="231" t="s">
        <v>87</v>
      </c>
      <c r="G541" s="229"/>
      <c r="H541" s="232">
        <v>1</v>
      </c>
      <c r="I541" s="233"/>
      <c r="J541" s="229"/>
      <c r="K541" s="229"/>
      <c r="L541" s="234"/>
      <c r="M541" s="235"/>
      <c r="N541" s="236"/>
      <c r="O541" s="236"/>
      <c r="P541" s="236"/>
      <c r="Q541" s="236"/>
      <c r="R541" s="236"/>
      <c r="S541" s="236"/>
      <c r="T541" s="237"/>
      <c r="AT541" s="238" t="s">
        <v>150</v>
      </c>
      <c r="AU541" s="238" t="s">
        <v>89</v>
      </c>
      <c r="AV541" s="14" t="s">
        <v>89</v>
      </c>
      <c r="AW541" s="14" t="s">
        <v>34</v>
      </c>
      <c r="AX541" s="14" t="s">
        <v>87</v>
      </c>
      <c r="AY541" s="238" t="s">
        <v>141</v>
      </c>
    </row>
    <row r="542" spans="1:65" s="2" customFormat="1" ht="24" customHeight="1">
      <c r="A542" s="35"/>
      <c r="B542" s="36"/>
      <c r="C542" s="204" t="s">
        <v>749</v>
      </c>
      <c r="D542" s="204" t="s">
        <v>143</v>
      </c>
      <c r="E542" s="205" t="s">
        <v>750</v>
      </c>
      <c r="F542" s="206" t="s">
        <v>751</v>
      </c>
      <c r="G542" s="207" t="s">
        <v>411</v>
      </c>
      <c r="H542" s="208">
        <v>2</v>
      </c>
      <c r="I542" s="209"/>
      <c r="J542" s="210">
        <f>ROUND(I542*H542,2)</f>
        <v>0</v>
      </c>
      <c r="K542" s="206" t="s">
        <v>147</v>
      </c>
      <c r="L542" s="40"/>
      <c r="M542" s="211" t="s">
        <v>1</v>
      </c>
      <c r="N542" s="212" t="s">
        <v>44</v>
      </c>
      <c r="O542" s="72"/>
      <c r="P542" s="213">
        <f>O542*H542</f>
        <v>0</v>
      </c>
      <c r="Q542" s="213">
        <v>2.7730000000000001E-2</v>
      </c>
      <c r="R542" s="213">
        <f>Q542*H542</f>
        <v>5.5460000000000002E-2</v>
      </c>
      <c r="S542" s="213">
        <v>0</v>
      </c>
      <c r="T542" s="214">
        <f>S542*H542</f>
        <v>0</v>
      </c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R542" s="215" t="s">
        <v>148</v>
      </c>
      <c r="AT542" s="215" t="s">
        <v>143</v>
      </c>
      <c r="AU542" s="215" t="s">
        <v>89</v>
      </c>
      <c r="AY542" s="18" t="s">
        <v>141</v>
      </c>
      <c r="BE542" s="216">
        <f>IF(N542="základní",J542,0)</f>
        <v>0</v>
      </c>
      <c r="BF542" s="216">
        <f>IF(N542="snížená",J542,0)</f>
        <v>0</v>
      </c>
      <c r="BG542" s="216">
        <f>IF(N542="zákl. přenesená",J542,0)</f>
        <v>0</v>
      </c>
      <c r="BH542" s="216">
        <f>IF(N542="sníž. přenesená",J542,0)</f>
        <v>0</v>
      </c>
      <c r="BI542" s="216">
        <f>IF(N542="nulová",J542,0)</f>
        <v>0</v>
      </c>
      <c r="BJ542" s="18" t="s">
        <v>87</v>
      </c>
      <c r="BK542" s="216">
        <f>ROUND(I542*H542,2)</f>
        <v>0</v>
      </c>
      <c r="BL542" s="18" t="s">
        <v>148</v>
      </c>
      <c r="BM542" s="215" t="s">
        <v>752</v>
      </c>
    </row>
    <row r="543" spans="1:65" s="13" customFormat="1" ht="11.25">
      <c r="B543" s="217"/>
      <c r="C543" s="218"/>
      <c r="D543" s="219" t="s">
        <v>150</v>
      </c>
      <c r="E543" s="220" t="s">
        <v>1</v>
      </c>
      <c r="F543" s="221" t="s">
        <v>744</v>
      </c>
      <c r="G543" s="218"/>
      <c r="H543" s="220" t="s">
        <v>1</v>
      </c>
      <c r="I543" s="222"/>
      <c r="J543" s="218"/>
      <c r="K543" s="218"/>
      <c r="L543" s="223"/>
      <c r="M543" s="224"/>
      <c r="N543" s="225"/>
      <c r="O543" s="225"/>
      <c r="P543" s="225"/>
      <c r="Q543" s="225"/>
      <c r="R543" s="225"/>
      <c r="S543" s="225"/>
      <c r="T543" s="226"/>
      <c r="AT543" s="227" t="s">
        <v>150</v>
      </c>
      <c r="AU543" s="227" t="s">
        <v>89</v>
      </c>
      <c r="AV543" s="13" t="s">
        <v>87</v>
      </c>
      <c r="AW543" s="13" t="s">
        <v>34</v>
      </c>
      <c r="AX543" s="13" t="s">
        <v>79</v>
      </c>
      <c r="AY543" s="227" t="s">
        <v>141</v>
      </c>
    </row>
    <row r="544" spans="1:65" s="14" customFormat="1" ht="11.25">
      <c r="B544" s="228"/>
      <c r="C544" s="229"/>
      <c r="D544" s="219" t="s">
        <v>150</v>
      </c>
      <c r="E544" s="230" t="s">
        <v>1</v>
      </c>
      <c r="F544" s="231" t="s">
        <v>89</v>
      </c>
      <c r="G544" s="229"/>
      <c r="H544" s="232">
        <v>2</v>
      </c>
      <c r="I544" s="233"/>
      <c r="J544" s="229"/>
      <c r="K544" s="229"/>
      <c r="L544" s="234"/>
      <c r="M544" s="235"/>
      <c r="N544" s="236"/>
      <c r="O544" s="236"/>
      <c r="P544" s="236"/>
      <c r="Q544" s="236"/>
      <c r="R544" s="236"/>
      <c r="S544" s="236"/>
      <c r="T544" s="237"/>
      <c r="AT544" s="238" t="s">
        <v>150</v>
      </c>
      <c r="AU544" s="238" t="s">
        <v>89</v>
      </c>
      <c r="AV544" s="14" t="s">
        <v>89</v>
      </c>
      <c r="AW544" s="14" t="s">
        <v>34</v>
      </c>
      <c r="AX544" s="14" t="s">
        <v>87</v>
      </c>
      <c r="AY544" s="238" t="s">
        <v>141</v>
      </c>
    </row>
    <row r="545" spans="1:65" s="2" customFormat="1" ht="24" customHeight="1">
      <c r="A545" s="35"/>
      <c r="B545" s="36"/>
      <c r="C545" s="204" t="s">
        <v>753</v>
      </c>
      <c r="D545" s="204" t="s">
        <v>143</v>
      </c>
      <c r="E545" s="205" t="s">
        <v>754</v>
      </c>
      <c r="F545" s="206" t="s">
        <v>755</v>
      </c>
      <c r="G545" s="207" t="s">
        <v>411</v>
      </c>
      <c r="H545" s="208">
        <v>2</v>
      </c>
      <c r="I545" s="209"/>
      <c r="J545" s="210">
        <f>ROUND(I545*H545,2)</f>
        <v>0</v>
      </c>
      <c r="K545" s="206" t="s">
        <v>147</v>
      </c>
      <c r="L545" s="40"/>
      <c r="M545" s="211" t="s">
        <v>1</v>
      </c>
      <c r="N545" s="212" t="s">
        <v>44</v>
      </c>
      <c r="O545" s="72"/>
      <c r="P545" s="213">
        <f>O545*H545</f>
        <v>0</v>
      </c>
      <c r="Q545" s="213">
        <v>0</v>
      </c>
      <c r="R545" s="213">
        <f>Q545*H545</f>
        <v>0</v>
      </c>
      <c r="S545" s="213">
        <v>0</v>
      </c>
      <c r="T545" s="214">
        <f>S545*H545</f>
        <v>0</v>
      </c>
      <c r="U545" s="35"/>
      <c r="V545" s="35"/>
      <c r="W545" s="35"/>
      <c r="X545" s="35"/>
      <c r="Y545" s="35"/>
      <c r="Z545" s="35"/>
      <c r="AA545" s="35"/>
      <c r="AB545" s="35"/>
      <c r="AC545" s="35"/>
      <c r="AD545" s="35"/>
      <c r="AE545" s="35"/>
      <c r="AR545" s="215" t="s">
        <v>148</v>
      </c>
      <c r="AT545" s="215" t="s">
        <v>143</v>
      </c>
      <c r="AU545" s="215" t="s">
        <v>89</v>
      </c>
      <c r="AY545" s="18" t="s">
        <v>141</v>
      </c>
      <c r="BE545" s="216">
        <f>IF(N545="základní",J545,0)</f>
        <v>0</v>
      </c>
      <c r="BF545" s="216">
        <f>IF(N545="snížená",J545,0)</f>
        <v>0</v>
      </c>
      <c r="BG545" s="216">
        <f>IF(N545="zákl. přenesená",J545,0)</f>
        <v>0</v>
      </c>
      <c r="BH545" s="216">
        <f>IF(N545="sníž. přenesená",J545,0)</f>
        <v>0</v>
      </c>
      <c r="BI545" s="216">
        <f>IF(N545="nulová",J545,0)</f>
        <v>0</v>
      </c>
      <c r="BJ545" s="18" t="s">
        <v>87</v>
      </c>
      <c r="BK545" s="216">
        <f>ROUND(I545*H545,2)</f>
        <v>0</v>
      </c>
      <c r="BL545" s="18" t="s">
        <v>148</v>
      </c>
      <c r="BM545" s="215" t="s">
        <v>756</v>
      </c>
    </row>
    <row r="546" spans="1:65" s="13" customFormat="1" ht="11.25">
      <c r="B546" s="217"/>
      <c r="C546" s="218"/>
      <c r="D546" s="219" t="s">
        <v>150</v>
      </c>
      <c r="E546" s="220" t="s">
        <v>1</v>
      </c>
      <c r="F546" s="221" t="s">
        <v>744</v>
      </c>
      <c r="G546" s="218"/>
      <c r="H546" s="220" t="s">
        <v>1</v>
      </c>
      <c r="I546" s="222"/>
      <c r="J546" s="218"/>
      <c r="K546" s="218"/>
      <c r="L546" s="223"/>
      <c r="M546" s="224"/>
      <c r="N546" s="225"/>
      <c r="O546" s="225"/>
      <c r="P546" s="225"/>
      <c r="Q546" s="225"/>
      <c r="R546" s="225"/>
      <c r="S546" s="225"/>
      <c r="T546" s="226"/>
      <c r="AT546" s="227" t="s">
        <v>150</v>
      </c>
      <c r="AU546" s="227" t="s">
        <v>89</v>
      </c>
      <c r="AV546" s="13" t="s">
        <v>87</v>
      </c>
      <c r="AW546" s="13" t="s">
        <v>34</v>
      </c>
      <c r="AX546" s="13" t="s">
        <v>79</v>
      </c>
      <c r="AY546" s="227" t="s">
        <v>141</v>
      </c>
    </row>
    <row r="547" spans="1:65" s="14" customFormat="1" ht="11.25">
      <c r="B547" s="228"/>
      <c r="C547" s="229"/>
      <c r="D547" s="219" t="s">
        <v>150</v>
      </c>
      <c r="E547" s="230" t="s">
        <v>1</v>
      </c>
      <c r="F547" s="231" t="s">
        <v>89</v>
      </c>
      <c r="G547" s="229"/>
      <c r="H547" s="232">
        <v>2</v>
      </c>
      <c r="I547" s="233"/>
      <c r="J547" s="229"/>
      <c r="K547" s="229"/>
      <c r="L547" s="234"/>
      <c r="M547" s="235"/>
      <c r="N547" s="236"/>
      <c r="O547" s="236"/>
      <c r="P547" s="236"/>
      <c r="Q547" s="236"/>
      <c r="R547" s="236"/>
      <c r="S547" s="236"/>
      <c r="T547" s="237"/>
      <c r="AT547" s="238" t="s">
        <v>150</v>
      </c>
      <c r="AU547" s="238" t="s">
        <v>89</v>
      </c>
      <c r="AV547" s="14" t="s">
        <v>89</v>
      </c>
      <c r="AW547" s="14" t="s">
        <v>34</v>
      </c>
      <c r="AX547" s="14" t="s">
        <v>87</v>
      </c>
      <c r="AY547" s="238" t="s">
        <v>141</v>
      </c>
    </row>
    <row r="548" spans="1:65" s="2" customFormat="1" ht="24" customHeight="1">
      <c r="A548" s="35"/>
      <c r="B548" s="36"/>
      <c r="C548" s="204" t="s">
        <v>757</v>
      </c>
      <c r="D548" s="204" t="s">
        <v>143</v>
      </c>
      <c r="E548" s="205" t="s">
        <v>758</v>
      </c>
      <c r="F548" s="206" t="s">
        <v>759</v>
      </c>
      <c r="G548" s="207" t="s">
        <v>411</v>
      </c>
      <c r="H548" s="208">
        <v>2</v>
      </c>
      <c r="I548" s="209"/>
      <c r="J548" s="210">
        <f>ROUND(I548*H548,2)</f>
        <v>0</v>
      </c>
      <c r="K548" s="206" t="s">
        <v>1</v>
      </c>
      <c r="L548" s="40"/>
      <c r="M548" s="211" t="s">
        <v>1</v>
      </c>
      <c r="N548" s="212" t="s">
        <v>44</v>
      </c>
      <c r="O548" s="72"/>
      <c r="P548" s="213">
        <f>O548*H548</f>
        <v>0</v>
      </c>
      <c r="Q548" s="213">
        <v>3.5349999999999999E-2</v>
      </c>
      <c r="R548" s="213">
        <f>Q548*H548</f>
        <v>7.0699999999999999E-2</v>
      </c>
      <c r="S548" s="213">
        <v>0</v>
      </c>
      <c r="T548" s="214">
        <f>S548*H548</f>
        <v>0</v>
      </c>
      <c r="U548" s="35"/>
      <c r="V548" s="35"/>
      <c r="W548" s="35"/>
      <c r="X548" s="35"/>
      <c r="Y548" s="35"/>
      <c r="Z548" s="35"/>
      <c r="AA548" s="35"/>
      <c r="AB548" s="35"/>
      <c r="AC548" s="35"/>
      <c r="AD548" s="35"/>
      <c r="AE548" s="35"/>
      <c r="AR548" s="215" t="s">
        <v>148</v>
      </c>
      <c r="AT548" s="215" t="s">
        <v>143</v>
      </c>
      <c r="AU548" s="215" t="s">
        <v>89</v>
      </c>
      <c r="AY548" s="18" t="s">
        <v>141</v>
      </c>
      <c r="BE548" s="216">
        <f>IF(N548="základní",J548,0)</f>
        <v>0</v>
      </c>
      <c r="BF548" s="216">
        <f>IF(N548="snížená",J548,0)</f>
        <v>0</v>
      </c>
      <c r="BG548" s="216">
        <f>IF(N548="zákl. přenesená",J548,0)</f>
        <v>0</v>
      </c>
      <c r="BH548" s="216">
        <f>IF(N548="sníž. přenesená",J548,0)</f>
        <v>0</v>
      </c>
      <c r="BI548" s="216">
        <f>IF(N548="nulová",J548,0)</f>
        <v>0</v>
      </c>
      <c r="BJ548" s="18" t="s">
        <v>87</v>
      </c>
      <c r="BK548" s="216">
        <f>ROUND(I548*H548,2)</f>
        <v>0</v>
      </c>
      <c r="BL548" s="18" t="s">
        <v>148</v>
      </c>
      <c r="BM548" s="215" t="s">
        <v>760</v>
      </c>
    </row>
    <row r="549" spans="1:65" s="13" customFormat="1" ht="11.25">
      <c r="B549" s="217"/>
      <c r="C549" s="218"/>
      <c r="D549" s="219" t="s">
        <v>150</v>
      </c>
      <c r="E549" s="220" t="s">
        <v>1</v>
      </c>
      <c r="F549" s="221" t="s">
        <v>744</v>
      </c>
      <c r="G549" s="218"/>
      <c r="H549" s="220" t="s">
        <v>1</v>
      </c>
      <c r="I549" s="222"/>
      <c r="J549" s="218"/>
      <c r="K549" s="218"/>
      <c r="L549" s="223"/>
      <c r="M549" s="224"/>
      <c r="N549" s="225"/>
      <c r="O549" s="225"/>
      <c r="P549" s="225"/>
      <c r="Q549" s="225"/>
      <c r="R549" s="225"/>
      <c r="S549" s="225"/>
      <c r="T549" s="226"/>
      <c r="AT549" s="227" t="s">
        <v>150</v>
      </c>
      <c r="AU549" s="227" t="s">
        <v>89</v>
      </c>
      <c r="AV549" s="13" t="s">
        <v>87</v>
      </c>
      <c r="AW549" s="13" t="s">
        <v>34</v>
      </c>
      <c r="AX549" s="13" t="s">
        <v>79</v>
      </c>
      <c r="AY549" s="227" t="s">
        <v>141</v>
      </c>
    </row>
    <row r="550" spans="1:65" s="14" customFormat="1" ht="11.25">
      <c r="B550" s="228"/>
      <c r="C550" s="229"/>
      <c r="D550" s="219" t="s">
        <v>150</v>
      </c>
      <c r="E550" s="230" t="s">
        <v>1</v>
      </c>
      <c r="F550" s="231" t="s">
        <v>89</v>
      </c>
      <c r="G550" s="229"/>
      <c r="H550" s="232">
        <v>2</v>
      </c>
      <c r="I550" s="233"/>
      <c r="J550" s="229"/>
      <c r="K550" s="229"/>
      <c r="L550" s="234"/>
      <c r="M550" s="235"/>
      <c r="N550" s="236"/>
      <c r="O550" s="236"/>
      <c r="P550" s="236"/>
      <c r="Q550" s="236"/>
      <c r="R550" s="236"/>
      <c r="S550" s="236"/>
      <c r="T550" s="237"/>
      <c r="AT550" s="238" t="s">
        <v>150</v>
      </c>
      <c r="AU550" s="238" t="s">
        <v>89</v>
      </c>
      <c r="AV550" s="14" t="s">
        <v>89</v>
      </c>
      <c r="AW550" s="14" t="s">
        <v>34</v>
      </c>
      <c r="AX550" s="14" t="s">
        <v>87</v>
      </c>
      <c r="AY550" s="238" t="s">
        <v>141</v>
      </c>
    </row>
    <row r="551" spans="1:65" s="2" customFormat="1" ht="24" customHeight="1">
      <c r="A551" s="35"/>
      <c r="B551" s="36"/>
      <c r="C551" s="204" t="s">
        <v>761</v>
      </c>
      <c r="D551" s="204" t="s">
        <v>143</v>
      </c>
      <c r="E551" s="205" t="s">
        <v>762</v>
      </c>
      <c r="F551" s="206" t="s">
        <v>763</v>
      </c>
      <c r="G551" s="207" t="s">
        <v>411</v>
      </c>
      <c r="H551" s="208">
        <v>8</v>
      </c>
      <c r="I551" s="209"/>
      <c r="J551" s="210">
        <f>ROUND(I551*H551,2)</f>
        <v>0</v>
      </c>
      <c r="K551" s="206" t="s">
        <v>147</v>
      </c>
      <c r="L551" s="40"/>
      <c r="M551" s="211" t="s">
        <v>1</v>
      </c>
      <c r="N551" s="212" t="s">
        <v>44</v>
      </c>
      <c r="O551" s="72"/>
      <c r="P551" s="213">
        <f>O551*H551</f>
        <v>0</v>
      </c>
      <c r="Q551" s="213">
        <v>0.42080000000000001</v>
      </c>
      <c r="R551" s="213">
        <f>Q551*H551</f>
        <v>3.3664000000000001</v>
      </c>
      <c r="S551" s="213">
        <v>0</v>
      </c>
      <c r="T551" s="214">
        <f>S551*H551</f>
        <v>0</v>
      </c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  <c r="AR551" s="215" t="s">
        <v>148</v>
      </c>
      <c r="AT551" s="215" t="s">
        <v>143</v>
      </c>
      <c r="AU551" s="215" t="s">
        <v>89</v>
      </c>
      <c r="AY551" s="18" t="s">
        <v>141</v>
      </c>
      <c r="BE551" s="216">
        <f>IF(N551="základní",J551,0)</f>
        <v>0</v>
      </c>
      <c r="BF551" s="216">
        <f>IF(N551="snížená",J551,0)</f>
        <v>0</v>
      </c>
      <c r="BG551" s="216">
        <f>IF(N551="zákl. přenesená",J551,0)</f>
        <v>0</v>
      </c>
      <c r="BH551" s="216">
        <f>IF(N551="sníž. přenesená",J551,0)</f>
        <v>0</v>
      </c>
      <c r="BI551" s="216">
        <f>IF(N551="nulová",J551,0)</f>
        <v>0</v>
      </c>
      <c r="BJ551" s="18" t="s">
        <v>87</v>
      </c>
      <c r="BK551" s="216">
        <f>ROUND(I551*H551,2)</f>
        <v>0</v>
      </c>
      <c r="BL551" s="18" t="s">
        <v>148</v>
      </c>
      <c r="BM551" s="215" t="s">
        <v>764</v>
      </c>
    </row>
    <row r="552" spans="1:65" s="13" customFormat="1" ht="11.25">
      <c r="B552" s="217"/>
      <c r="C552" s="218"/>
      <c r="D552" s="219" t="s">
        <v>150</v>
      </c>
      <c r="E552" s="220" t="s">
        <v>1</v>
      </c>
      <c r="F552" s="221" t="s">
        <v>674</v>
      </c>
      <c r="G552" s="218"/>
      <c r="H552" s="220" t="s">
        <v>1</v>
      </c>
      <c r="I552" s="222"/>
      <c r="J552" s="218"/>
      <c r="K552" s="218"/>
      <c r="L552" s="223"/>
      <c r="M552" s="224"/>
      <c r="N552" s="225"/>
      <c r="O552" s="225"/>
      <c r="P552" s="225"/>
      <c r="Q552" s="225"/>
      <c r="R552" s="225"/>
      <c r="S552" s="225"/>
      <c r="T552" s="226"/>
      <c r="AT552" s="227" t="s">
        <v>150</v>
      </c>
      <c r="AU552" s="227" t="s">
        <v>89</v>
      </c>
      <c r="AV552" s="13" t="s">
        <v>87</v>
      </c>
      <c r="AW552" s="13" t="s">
        <v>34</v>
      </c>
      <c r="AX552" s="13" t="s">
        <v>79</v>
      </c>
      <c r="AY552" s="227" t="s">
        <v>141</v>
      </c>
    </row>
    <row r="553" spans="1:65" s="14" customFormat="1" ht="11.25">
      <c r="B553" s="228"/>
      <c r="C553" s="229"/>
      <c r="D553" s="219" t="s">
        <v>150</v>
      </c>
      <c r="E553" s="230" t="s">
        <v>1</v>
      </c>
      <c r="F553" s="231" t="s">
        <v>186</v>
      </c>
      <c r="G553" s="229"/>
      <c r="H553" s="232">
        <v>8</v>
      </c>
      <c r="I553" s="233"/>
      <c r="J553" s="229"/>
      <c r="K553" s="229"/>
      <c r="L553" s="234"/>
      <c r="M553" s="235"/>
      <c r="N553" s="236"/>
      <c r="O553" s="236"/>
      <c r="P553" s="236"/>
      <c r="Q553" s="236"/>
      <c r="R553" s="236"/>
      <c r="S553" s="236"/>
      <c r="T553" s="237"/>
      <c r="AT553" s="238" t="s">
        <v>150</v>
      </c>
      <c r="AU553" s="238" t="s">
        <v>89</v>
      </c>
      <c r="AV553" s="14" t="s">
        <v>89</v>
      </c>
      <c r="AW553" s="14" t="s">
        <v>34</v>
      </c>
      <c r="AX553" s="14" t="s">
        <v>87</v>
      </c>
      <c r="AY553" s="238" t="s">
        <v>141</v>
      </c>
    </row>
    <row r="554" spans="1:65" s="2" customFormat="1" ht="24" customHeight="1">
      <c r="A554" s="35"/>
      <c r="B554" s="36"/>
      <c r="C554" s="204" t="s">
        <v>765</v>
      </c>
      <c r="D554" s="204" t="s">
        <v>143</v>
      </c>
      <c r="E554" s="205" t="s">
        <v>766</v>
      </c>
      <c r="F554" s="206" t="s">
        <v>767</v>
      </c>
      <c r="G554" s="207" t="s">
        <v>411</v>
      </c>
      <c r="H554" s="208">
        <v>6</v>
      </c>
      <c r="I554" s="209"/>
      <c r="J554" s="210">
        <f>ROUND(I554*H554,2)</f>
        <v>0</v>
      </c>
      <c r="K554" s="206" t="s">
        <v>147</v>
      </c>
      <c r="L554" s="40"/>
      <c r="M554" s="211" t="s">
        <v>1</v>
      </c>
      <c r="N554" s="212" t="s">
        <v>44</v>
      </c>
      <c r="O554" s="72"/>
      <c r="P554" s="213">
        <f>O554*H554</f>
        <v>0</v>
      </c>
      <c r="Q554" s="213">
        <v>0.31108000000000002</v>
      </c>
      <c r="R554" s="213">
        <f>Q554*H554</f>
        <v>1.8664800000000001</v>
      </c>
      <c r="S554" s="213">
        <v>0</v>
      </c>
      <c r="T554" s="214">
        <f>S554*H554</f>
        <v>0</v>
      </c>
      <c r="U554" s="35"/>
      <c r="V554" s="35"/>
      <c r="W554" s="35"/>
      <c r="X554" s="35"/>
      <c r="Y554" s="35"/>
      <c r="Z554" s="35"/>
      <c r="AA554" s="35"/>
      <c r="AB554" s="35"/>
      <c r="AC554" s="35"/>
      <c r="AD554" s="35"/>
      <c r="AE554" s="35"/>
      <c r="AR554" s="215" t="s">
        <v>148</v>
      </c>
      <c r="AT554" s="215" t="s">
        <v>143</v>
      </c>
      <c r="AU554" s="215" t="s">
        <v>89</v>
      </c>
      <c r="AY554" s="18" t="s">
        <v>141</v>
      </c>
      <c r="BE554" s="216">
        <f>IF(N554="základní",J554,0)</f>
        <v>0</v>
      </c>
      <c r="BF554" s="216">
        <f>IF(N554="snížená",J554,0)</f>
        <v>0</v>
      </c>
      <c r="BG554" s="216">
        <f>IF(N554="zákl. přenesená",J554,0)</f>
        <v>0</v>
      </c>
      <c r="BH554" s="216">
        <f>IF(N554="sníž. přenesená",J554,0)</f>
        <v>0</v>
      </c>
      <c r="BI554" s="216">
        <f>IF(N554="nulová",J554,0)</f>
        <v>0</v>
      </c>
      <c r="BJ554" s="18" t="s">
        <v>87</v>
      </c>
      <c r="BK554" s="216">
        <f>ROUND(I554*H554,2)</f>
        <v>0</v>
      </c>
      <c r="BL554" s="18" t="s">
        <v>148</v>
      </c>
      <c r="BM554" s="215" t="s">
        <v>768</v>
      </c>
    </row>
    <row r="555" spans="1:65" s="13" customFormat="1" ht="11.25">
      <c r="B555" s="217"/>
      <c r="C555" s="218"/>
      <c r="D555" s="219" t="s">
        <v>150</v>
      </c>
      <c r="E555" s="220" t="s">
        <v>1</v>
      </c>
      <c r="F555" s="221" t="s">
        <v>674</v>
      </c>
      <c r="G555" s="218"/>
      <c r="H555" s="220" t="s">
        <v>1</v>
      </c>
      <c r="I555" s="222"/>
      <c r="J555" s="218"/>
      <c r="K555" s="218"/>
      <c r="L555" s="223"/>
      <c r="M555" s="224"/>
      <c r="N555" s="225"/>
      <c r="O555" s="225"/>
      <c r="P555" s="225"/>
      <c r="Q555" s="225"/>
      <c r="R555" s="225"/>
      <c r="S555" s="225"/>
      <c r="T555" s="226"/>
      <c r="AT555" s="227" t="s">
        <v>150</v>
      </c>
      <c r="AU555" s="227" t="s">
        <v>89</v>
      </c>
      <c r="AV555" s="13" t="s">
        <v>87</v>
      </c>
      <c r="AW555" s="13" t="s">
        <v>34</v>
      </c>
      <c r="AX555" s="13" t="s">
        <v>79</v>
      </c>
      <c r="AY555" s="227" t="s">
        <v>141</v>
      </c>
    </row>
    <row r="556" spans="1:65" s="13" customFormat="1" ht="11.25">
      <c r="B556" s="217"/>
      <c r="C556" s="218"/>
      <c r="D556" s="219" t="s">
        <v>150</v>
      </c>
      <c r="E556" s="220" t="s">
        <v>1</v>
      </c>
      <c r="F556" s="221" t="s">
        <v>769</v>
      </c>
      <c r="G556" s="218"/>
      <c r="H556" s="220" t="s">
        <v>1</v>
      </c>
      <c r="I556" s="222"/>
      <c r="J556" s="218"/>
      <c r="K556" s="218"/>
      <c r="L556" s="223"/>
      <c r="M556" s="224"/>
      <c r="N556" s="225"/>
      <c r="O556" s="225"/>
      <c r="P556" s="225"/>
      <c r="Q556" s="225"/>
      <c r="R556" s="225"/>
      <c r="S556" s="225"/>
      <c r="T556" s="226"/>
      <c r="AT556" s="227" t="s">
        <v>150</v>
      </c>
      <c r="AU556" s="227" t="s">
        <v>89</v>
      </c>
      <c r="AV556" s="13" t="s">
        <v>87</v>
      </c>
      <c r="AW556" s="13" t="s">
        <v>34</v>
      </c>
      <c r="AX556" s="13" t="s">
        <v>79</v>
      </c>
      <c r="AY556" s="227" t="s">
        <v>141</v>
      </c>
    </row>
    <row r="557" spans="1:65" s="14" customFormat="1" ht="11.25">
      <c r="B557" s="228"/>
      <c r="C557" s="229"/>
      <c r="D557" s="219" t="s">
        <v>150</v>
      </c>
      <c r="E557" s="230" t="s">
        <v>1</v>
      </c>
      <c r="F557" s="231" t="s">
        <v>148</v>
      </c>
      <c r="G557" s="229"/>
      <c r="H557" s="232">
        <v>4</v>
      </c>
      <c r="I557" s="233"/>
      <c r="J557" s="229"/>
      <c r="K557" s="229"/>
      <c r="L557" s="234"/>
      <c r="M557" s="235"/>
      <c r="N557" s="236"/>
      <c r="O557" s="236"/>
      <c r="P557" s="236"/>
      <c r="Q557" s="236"/>
      <c r="R557" s="236"/>
      <c r="S557" s="236"/>
      <c r="T557" s="237"/>
      <c r="AT557" s="238" t="s">
        <v>150</v>
      </c>
      <c r="AU557" s="238" t="s">
        <v>89</v>
      </c>
      <c r="AV557" s="14" t="s">
        <v>89</v>
      </c>
      <c r="AW557" s="14" t="s">
        <v>34</v>
      </c>
      <c r="AX557" s="14" t="s">
        <v>79</v>
      </c>
      <c r="AY557" s="238" t="s">
        <v>141</v>
      </c>
    </row>
    <row r="558" spans="1:65" s="13" customFormat="1" ht="11.25">
      <c r="B558" s="217"/>
      <c r="C558" s="218"/>
      <c r="D558" s="219" t="s">
        <v>150</v>
      </c>
      <c r="E558" s="220" t="s">
        <v>1</v>
      </c>
      <c r="F558" s="221" t="s">
        <v>770</v>
      </c>
      <c r="G558" s="218"/>
      <c r="H558" s="220" t="s">
        <v>1</v>
      </c>
      <c r="I558" s="222"/>
      <c r="J558" s="218"/>
      <c r="K558" s="218"/>
      <c r="L558" s="223"/>
      <c r="M558" s="224"/>
      <c r="N558" s="225"/>
      <c r="O558" s="225"/>
      <c r="P558" s="225"/>
      <c r="Q558" s="225"/>
      <c r="R558" s="225"/>
      <c r="S558" s="225"/>
      <c r="T558" s="226"/>
      <c r="AT558" s="227" t="s">
        <v>150</v>
      </c>
      <c r="AU558" s="227" t="s">
        <v>89</v>
      </c>
      <c r="AV558" s="13" t="s">
        <v>87</v>
      </c>
      <c r="AW558" s="13" t="s">
        <v>34</v>
      </c>
      <c r="AX558" s="13" t="s">
        <v>79</v>
      </c>
      <c r="AY558" s="227" t="s">
        <v>141</v>
      </c>
    </row>
    <row r="559" spans="1:65" s="14" customFormat="1" ht="11.25">
      <c r="B559" s="228"/>
      <c r="C559" s="229"/>
      <c r="D559" s="219" t="s">
        <v>150</v>
      </c>
      <c r="E559" s="230" t="s">
        <v>1</v>
      </c>
      <c r="F559" s="231" t="s">
        <v>89</v>
      </c>
      <c r="G559" s="229"/>
      <c r="H559" s="232">
        <v>2</v>
      </c>
      <c r="I559" s="233"/>
      <c r="J559" s="229"/>
      <c r="K559" s="229"/>
      <c r="L559" s="234"/>
      <c r="M559" s="235"/>
      <c r="N559" s="236"/>
      <c r="O559" s="236"/>
      <c r="P559" s="236"/>
      <c r="Q559" s="236"/>
      <c r="R559" s="236"/>
      <c r="S559" s="236"/>
      <c r="T559" s="237"/>
      <c r="AT559" s="238" t="s">
        <v>150</v>
      </c>
      <c r="AU559" s="238" t="s">
        <v>89</v>
      </c>
      <c r="AV559" s="14" t="s">
        <v>89</v>
      </c>
      <c r="AW559" s="14" t="s">
        <v>34</v>
      </c>
      <c r="AX559" s="14" t="s">
        <v>79</v>
      </c>
      <c r="AY559" s="238" t="s">
        <v>141</v>
      </c>
    </row>
    <row r="560" spans="1:65" s="15" customFormat="1" ht="11.25">
      <c r="B560" s="239"/>
      <c r="C560" s="240"/>
      <c r="D560" s="219" t="s">
        <v>150</v>
      </c>
      <c r="E560" s="241" t="s">
        <v>1</v>
      </c>
      <c r="F560" s="242" t="s">
        <v>221</v>
      </c>
      <c r="G560" s="240"/>
      <c r="H560" s="243">
        <v>6</v>
      </c>
      <c r="I560" s="244"/>
      <c r="J560" s="240"/>
      <c r="K560" s="240"/>
      <c r="L560" s="245"/>
      <c r="M560" s="246"/>
      <c r="N560" s="247"/>
      <c r="O560" s="247"/>
      <c r="P560" s="247"/>
      <c r="Q560" s="247"/>
      <c r="R560" s="247"/>
      <c r="S560" s="247"/>
      <c r="T560" s="248"/>
      <c r="AT560" s="249" t="s">
        <v>150</v>
      </c>
      <c r="AU560" s="249" t="s">
        <v>89</v>
      </c>
      <c r="AV560" s="15" t="s">
        <v>148</v>
      </c>
      <c r="AW560" s="15" t="s">
        <v>34</v>
      </c>
      <c r="AX560" s="15" t="s">
        <v>87</v>
      </c>
      <c r="AY560" s="249" t="s">
        <v>141</v>
      </c>
    </row>
    <row r="561" spans="1:65" s="2" customFormat="1" ht="24" customHeight="1">
      <c r="A561" s="35"/>
      <c r="B561" s="36"/>
      <c r="C561" s="204" t="s">
        <v>771</v>
      </c>
      <c r="D561" s="204" t="s">
        <v>143</v>
      </c>
      <c r="E561" s="205" t="s">
        <v>772</v>
      </c>
      <c r="F561" s="206" t="s">
        <v>773</v>
      </c>
      <c r="G561" s="207" t="s">
        <v>774</v>
      </c>
      <c r="H561" s="208">
        <v>2</v>
      </c>
      <c r="I561" s="209"/>
      <c r="J561" s="210">
        <f>ROUND(I561*H561,2)</f>
        <v>0</v>
      </c>
      <c r="K561" s="206" t="s">
        <v>147</v>
      </c>
      <c r="L561" s="40"/>
      <c r="M561" s="211" t="s">
        <v>1</v>
      </c>
      <c r="N561" s="212" t="s">
        <v>44</v>
      </c>
      <c r="O561" s="72"/>
      <c r="P561" s="213">
        <f>O561*H561</f>
        <v>0</v>
      </c>
      <c r="Q561" s="213">
        <v>1.8000000000000001E-4</v>
      </c>
      <c r="R561" s="213">
        <f>Q561*H561</f>
        <v>3.6000000000000002E-4</v>
      </c>
      <c r="S561" s="213">
        <v>0</v>
      </c>
      <c r="T561" s="214">
        <f>S561*H561</f>
        <v>0</v>
      </c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  <c r="AR561" s="215" t="s">
        <v>148</v>
      </c>
      <c r="AT561" s="215" t="s">
        <v>143</v>
      </c>
      <c r="AU561" s="215" t="s">
        <v>89</v>
      </c>
      <c r="AY561" s="18" t="s">
        <v>141</v>
      </c>
      <c r="BE561" s="216">
        <f>IF(N561="základní",J561,0)</f>
        <v>0</v>
      </c>
      <c r="BF561" s="216">
        <f>IF(N561="snížená",J561,0)</f>
        <v>0</v>
      </c>
      <c r="BG561" s="216">
        <f>IF(N561="zákl. přenesená",J561,0)</f>
        <v>0</v>
      </c>
      <c r="BH561" s="216">
        <f>IF(N561="sníž. přenesená",J561,0)</f>
        <v>0</v>
      </c>
      <c r="BI561" s="216">
        <f>IF(N561="nulová",J561,0)</f>
        <v>0</v>
      </c>
      <c r="BJ561" s="18" t="s">
        <v>87</v>
      </c>
      <c r="BK561" s="216">
        <f>ROUND(I561*H561,2)</f>
        <v>0</v>
      </c>
      <c r="BL561" s="18" t="s">
        <v>148</v>
      </c>
      <c r="BM561" s="215" t="s">
        <v>775</v>
      </c>
    </row>
    <row r="562" spans="1:65" s="2" customFormat="1" ht="24" customHeight="1">
      <c r="A562" s="35"/>
      <c r="B562" s="36"/>
      <c r="C562" s="204" t="s">
        <v>776</v>
      </c>
      <c r="D562" s="204" t="s">
        <v>143</v>
      </c>
      <c r="E562" s="205" t="s">
        <v>777</v>
      </c>
      <c r="F562" s="206" t="s">
        <v>778</v>
      </c>
      <c r="G562" s="207" t="s">
        <v>774</v>
      </c>
      <c r="H562" s="208">
        <v>6</v>
      </c>
      <c r="I562" s="209"/>
      <c r="J562" s="210">
        <f>ROUND(I562*H562,2)</f>
        <v>0</v>
      </c>
      <c r="K562" s="206" t="s">
        <v>147</v>
      </c>
      <c r="L562" s="40"/>
      <c r="M562" s="211" t="s">
        <v>1</v>
      </c>
      <c r="N562" s="212" t="s">
        <v>44</v>
      </c>
      <c r="O562" s="72"/>
      <c r="P562" s="213">
        <f>O562*H562</f>
        <v>0</v>
      </c>
      <c r="Q562" s="213">
        <v>1E-4</v>
      </c>
      <c r="R562" s="213">
        <f>Q562*H562</f>
        <v>6.0000000000000006E-4</v>
      </c>
      <c r="S562" s="213">
        <v>0</v>
      </c>
      <c r="T562" s="214">
        <f>S562*H562</f>
        <v>0</v>
      </c>
      <c r="U562" s="35"/>
      <c r="V562" s="35"/>
      <c r="W562" s="35"/>
      <c r="X562" s="35"/>
      <c r="Y562" s="35"/>
      <c r="Z562" s="35"/>
      <c r="AA562" s="35"/>
      <c r="AB562" s="35"/>
      <c r="AC562" s="35"/>
      <c r="AD562" s="35"/>
      <c r="AE562" s="35"/>
      <c r="AR562" s="215" t="s">
        <v>148</v>
      </c>
      <c r="AT562" s="215" t="s">
        <v>143</v>
      </c>
      <c r="AU562" s="215" t="s">
        <v>89</v>
      </c>
      <c r="AY562" s="18" t="s">
        <v>141</v>
      </c>
      <c r="BE562" s="216">
        <f>IF(N562="základní",J562,0)</f>
        <v>0</v>
      </c>
      <c r="BF562" s="216">
        <f>IF(N562="snížená",J562,0)</f>
        <v>0</v>
      </c>
      <c r="BG562" s="216">
        <f>IF(N562="zákl. přenesená",J562,0)</f>
        <v>0</v>
      </c>
      <c r="BH562" s="216">
        <f>IF(N562="sníž. přenesená",J562,0)</f>
        <v>0</v>
      </c>
      <c r="BI562" s="216">
        <f>IF(N562="nulová",J562,0)</f>
        <v>0</v>
      </c>
      <c r="BJ562" s="18" t="s">
        <v>87</v>
      </c>
      <c r="BK562" s="216">
        <f>ROUND(I562*H562,2)</f>
        <v>0</v>
      </c>
      <c r="BL562" s="18" t="s">
        <v>148</v>
      </c>
      <c r="BM562" s="215" t="s">
        <v>779</v>
      </c>
    </row>
    <row r="563" spans="1:65" s="2" customFormat="1" ht="24" customHeight="1">
      <c r="A563" s="35"/>
      <c r="B563" s="36"/>
      <c r="C563" s="204" t="s">
        <v>780</v>
      </c>
      <c r="D563" s="204" t="s">
        <v>143</v>
      </c>
      <c r="E563" s="205" t="s">
        <v>781</v>
      </c>
      <c r="F563" s="206" t="s">
        <v>782</v>
      </c>
      <c r="G563" s="207" t="s">
        <v>411</v>
      </c>
      <c r="H563" s="208">
        <v>3</v>
      </c>
      <c r="I563" s="209"/>
      <c r="J563" s="210">
        <f>ROUND(I563*H563,2)</f>
        <v>0</v>
      </c>
      <c r="K563" s="206" t="s">
        <v>147</v>
      </c>
      <c r="L563" s="40"/>
      <c r="M563" s="211" t="s">
        <v>1</v>
      </c>
      <c r="N563" s="212" t="s">
        <v>44</v>
      </c>
      <c r="O563" s="72"/>
      <c r="P563" s="213">
        <f>O563*H563</f>
        <v>0</v>
      </c>
      <c r="Q563" s="213">
        <v>1.0189999999999999E-2</v>
      </c>
      <c r="R563" s="213">
        <f>Q563*H563</f>
        <v>3.057E-2</v>
      </c>
      <c r="S563" s="213">
        <v>0</v>
      </c>
      <c r="T563" s="214">
        <f>S563*H563</f>
        <v>0</v>
      </c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R563" s="215" t="s">
        <v>148</v>
      </c>
      <c r="AT563" s="215" t="s">
        <v>143</v>
      </c>
      <c r="AU563" s="215" t="s">
        <v>89</v>
      </c>
      <c r="AY563" s="18" t="s">
        <v>141</v>
      </c>
      <c r="BE563" s="216">
        <f>IF(N563="základní",J563,0)</f>
        <v>0</v>
      </c>
      <c r="BF563" s="216">
        <f>IF(N563="snížená",J563,0)</f>
        <v>0</v>
      </c>
      <c r="BG563" s="216">
        <f>IF(N563="zákl. přenesená",J563,0)</f>
        <v>0</v>
      </c>
      <c r="BH563" s="216">
        <f>IF(N563="sníž. přenesená",J563,0)</f>
        <v>0</v>
      </c>
      <c r="BI563" s="216">
        <f>IF(N563="nulová",J563,0)</f>
        <v>0</v>
      </c>
      <c r="BJ563" s="18" t="s">
        <v>87</v>
      </c>
      <c r="BK563" s="216">
        <f>ROUND(I563*H563,2)</f>
        <v>0</v>
      </c>
      <c r="BL563" s="18" t="s">
        <v>148</v>
      </c>
      <c r="BM563" s="215" t="s">
        <v>783</v>
      </c>
    </row>
    <row r="564" spans="1:65" s="13" customFormat="1" ht="11.25">
      <c r="B564" s="217"/>
      <c r="C564" s="218"/>
      <c r="D564" s="219" t="s">
        <v>150</v>
      </c>
      <c r="E564" s="220" t="s">
        <v>1</v>
      </c>
      <c r="F564" s="221" t="s">
        <v>784</v>
      </c>
      <c r="G564" s="218"/>
      <c r="H564" s="220" t="s">
        <v>1</v>
      </c>
      <c r="I564" s="222"/>
      <c r="J564" s="218"/>
      <c r="K564" s="218"/>
      <c r="L564" s="223"/>
      <c r="M564" s="224"/>
      <c r="N564" s="225"/>
      <c r="O564" s="225"/>
      <c r="P564" s="225"/>
      <c r="Q564" s="225"/>
      <c r="R564" s="225"/>
      <c r="S564" s="225"/>
      <c r="T564" s="226"/>
      <c r="AT564" s="227" t="s">
        <v>150</v>
      </c>
      <c r="AU564" s="227" t="s">
        <v>89</v>
      </c>
      <c r="AV564" s="13" t="s">
        <v>87</v>
      </c>
      <c r="AW564" s="13" t="s">
        <v>34</v>
      </c>
      <c r="AX564" s="13" t="s">
        <v>79</v>
      </c>
      <c r="AY564" s="227" t="s">
        <v>141</v>
      </c>
    </row>
    <row r="565" spans="1:65" s="14" customFormat="1" ht="11.25">
      <c r="B565" s="228"/>
      <c r="C565" s="229"/>
      <c r="D565" s="219" t="s">
        <v>150</v>
      </c>
      <c r="E565" s="230" t="s">
        <v>1</v>
      </c>
      <c r="F565" s="231" t="s">
        <v>159</v>
      </c>
      <c r="G565" s="229"/>
      <c r="H565" s="232">
        <v>3</v>
      </c>
      <c r="I565" s="233"/>
      <c r="J565" s="229"/>
      <c r="K565" s="229"/>
      <c r="L565" s="234"/>
      <c r="M565" s="235"/>
      <c r="N565" s="236"/>
      <c r="O565" s="236"/>
      <c r="P565" s="236"/>
      <c r="Q565" s="236"/>
      <c r="R565" s="236"/>
      <c r="S565" s="236"/>
      <c r="T565" s="237"/>
      <c r="AT565" s="238" t="s">
        <v>150</v>
      </c>
      <c r="AU565" s="238" t="s">
        <v>89</v>
      </c>
      <c r="AV565" s="14" t="s">
        <v>89</v>
      </c>
      <c r="AW565" s="14" t="s">
        <v>34</v>
      </c>
      <c r="AX565" s="14" t="s">
        <v>87</v>
      </c>
      <c r="AY565" s="238" t="s">
        <v>141</v>
      </c>
    </row>
    <row r="566" spans="1:65" s="2" customFormat="1" ht="24" customHeight="1">
      <c r="A566" s="35"/>
      <c r="B566" s="36"/>
      <c r="C566" s="261" t="s">
        <v>785</v>
      </c>
      <c r="D566" s="261" t="s">
        <v>278</v>
      </c>
      <c r="E566" s="262" t="s">
        <v>786</v>
      </c>
      <c r="F566" s="263" t="s">
        <v>787</v>
      </c>
      <c r="G566" s="264" t="s">
        <v>411</v>
      </c>
      <c r="H566" s="265">
        <v>3</v>
      </c>
      <c r="I566" s="266"/>
      <c r="J566" s="267">
        <f>ROUND(I566*H566,2)</f>
        <v>0</v>
      </c>
      <c r="K566" s="263" t="s">
        <v>147</v>
      </c>
      <c r="L566" s="268"/>
      <c r="M566" s="269" t="s">
        <v>1</v>
      </c>
      <c r="N566" s="270" t="s">
        <v>44</v>
      </c>
      <c r="O566" s="72"/>
      <c r="P566" s="213">
        <f>O566*H566</f>
        <v>0</v>
      </c>
      <c r="Q566" s="213">
        <v>0.254</v>
      </c>
      <c r="R566" s="213">
        <f>Q566*H566</f>
        <v>0.76200000000000001</v>
      </c>
      <c r="S566" s="213">
        <v>0</v>
      </c>
      <c r="T566" s="214">
        <f>S566*H566</f>
        <v>0</v>
      </c>
      <c r="U566" s="35"/>
      <c r="V566" s="35"/>
      <c r="W566" s="35"/>
      <c r="X566" s="35"/>
      <c r="Y566" s="35"/>
      <c r="Z566" s="35"/>
      <c r="AA566" s="35"/>
      <c r="AB566" s="35"/>
      <c r="AC566" s="35"/>
      <c r="AD566" s="35"/>
      <c r="AE566" s="35"/>
      <c r="AR566" s="215" t="s">
        <v>186</v>
      </c>
      <c r="AT566" s="215" t="s">
        <v>278</v>
      </c>
      <c r="AU566" s="215" t="s">
        <v>89</v>
      </c>
      <c r="AY566" s="18" t="s">
        <v>141</v>
      </c>
      <c r="BE566" s="216">
        <f>IF(N566="základní",J566,0)</f>
        <v>0</v>
      </c>
      <c r="BF566" s="216">
        <f>IF(N566="snížená",J566,0)</f>
        <v>0</v>
      </c>
      <c r="BG566" s="216">
        <f>IF(N566="zákl. přenesená",J566,0)</f>
        <v>0</v>
      </c>
      <c r="BH566" s="216">
        <f>IF(N566="sníž. přenesená",J566,0)</f>
        <v>0</v>
      </c>
      <c r="BI566" s="216">
        <f>IF(N566="nulová",J566,0)</f>
        <v>0</v>
      </c>
      <c r="BJ566" s="18" t="s">
        <v>87</v>
      </c>
      <c r="BK566" s="216">
        <f>ROUND(I566*H566,2)</f>
        <v>0</v>
      </c>
      <c r="BL566" s="18" t="s">
        <v>148</v>
      </c>
      <c r="BM566" s="215" t="s">
        <v>788</v>
      </c>
    </row>
    <row r="567" spans="1:65" s="13" customFormat="1" ht="11.25">
      <c r="B567" s="217"/>
      <c r="C567" s="218"/>
      <c r="D567" s="219" t="s">
        <v>150</v>
      </c>
      <c r="E567" s="220" t="s">
        <v>1</v>
      </c>
      <c r="F567" s="221" t="s">
        <v>789</v>
      </c>
      <c r="G567" s="218"/>
      <c r="H567" s="220" t="s">
        <v>1</v>
      </c>
      <c r="I567" s="222"/>
      <c r="J567" s="218"/>
      <c r="K567" s="218"/>
      <c r="L567" s="223"/>
      <c r="M567" s="224"/>
      <c r="N567" s="225"/>
      <c r="O567" s="225"/>
      <c r="P567" s="225"/>
      <c r="Q567" s="225"/>
      <c r="R567" s="225"/>
      <c r="S567" s="225"/>
      <c r="T567" s="226"/>
      <c r="AT567" s="227" t="s">
        <v>150</v>
      </c>
      <c r="AU567" s="227" t="s">
        <v>89</v>
      </c>
      <c r="AV567" s="13" t="s">
        <v>87</v>
      </c>
      <c r="AW567" s="13" t="s">
        <v>34</v>
      </c>
      <c r="AX567" s="13" t="s">
        <v>79</v>
      </c>
      <c r="AY567" s="227" t="s">
        <v>141</v>
      </c>
    </row>
    <row r="568" spans="1:65" s="14" customFormat="1" ht="11.25">
      <c r="B568" s="228"/>
      <c r="C568" s="229"/>
      <c r="D568" s="219" t="s">
        <v>150</v>
      </c>
      <c r="E568" s="230" t="s">
        <v>1</v>
      </c>
      <c r="F568" s="231" t="s">
        <v>159</v>
      </c>
      <c r="G568" s="229"/>
      <c r="H568" s="232">
        <v>3</v>
      </c>
      <c r="I568" s="233"/>
      <c r="J568" s="229"/>
      <c r="K568" s="229"/>
      <c r="L568" s="234"/>
      <c r="M568" s="235"/>
      <c r="N568" s="236"/>
      <c r="O568" s="236"/>
      <c r="P568" s="236"/>
      <c r="Q568" s="236"/>
      <c r="R568" s="236"/>
      <c r="S568" s="236"/>
      <c r="T568" s="237"/>
      <c r="AT568" s="238" t="s">
        <v>150</v>
      </c>
      <c r="AU568" s="238" t="s">
        <v>89</v>
      </c>
      <c r="AV568" s="14" t="s">
        <v>89</v>
      </c>
      <c r="AW568" s="14" t="s">
        <v>34</v>
      </c>
      <c r="AX568" s="14" t="s">
        <v>87</v>
      </c>
      <c r="AY568" s="238" t="s">
        <v>141</v>
      </c>
    </row>
    <row r="569" spans="1:65" s="13" customFormat="1" ht="11.25">
      <c r="B569" s="217"/>
      <c r="C569" s="218"/>
      <c r="D569" s="219" t="s">
        <v>150</v>
      </c>
      <c r="E569" s="220" t="s">
        <v>1</v>
      </c>
      <c r="F569" s="221" t="s">
        <v>790</v>
      </c>
      <c r="G569" s="218"/>
      <c r="H569" s="220" t="s">
        <v>1</v>
      </c>
      <c r="I569" s="222"/>
      <c r="J569" s="218"/>
      <c r="K569" s="218"/>
      <c r="L569" s="223"/>
      <c r="M569" s="224"/>
      <c r="N569" s="225"/>
      <c r="O569" s="225"/>
      <c r="P569" s="225"/>
      <c r="Q569" s="225"/>
      <c r="R569" s="225"/>
      <c r="S569" s="225"/>
      <c r="T569" s="226"/>
      <c r="AT569" s="227" t="s">
        <v>150</v>
      </c>
      <c r="AU569" s="227" t="s">
        <v>89</v>
      </c>
      <c r="AV569" s="13" t="s">
        <v>87</v>
      </c>
      <c r="AW569" s="13" t="s">
        <v>34</v>
      </c>
      <c r="AX569" s="13" t="s">
        <v>79</v>
      </c>
      <c r="AY569" s="227" t="s">
        <v>141</v>
      </c>
    </row>
    <row r="570" spans="1:65" s="13" customFormat="1" ht="22.5">
      <c r="B570" s="217"/>
      <c r="C570" s="218"/>
      <c r="D570" s="219" t="s">
        <v>150</v>
      </c>
      <c r="E570" s="220" t="s">
        <v>1</v>
      </c>
      <c r="F570" s="221" t="s">
        <v>791</v>
      </c>
      <c r="G570" s="218"/>
      <c r="H570" s="220" t="s">
        <v>1</v>
      </c>
      <c r="I570" s="222"/>
      <c r="J570" s="218"/>
      <c r="K570" s="218"/>
      <c r="L570" s="223"/>
      <c r="M570" s="224"/>
      <c r="N570" s="225"/>
      <c r="O570" s="225"/>
      <c r="P570" s="225"/>
      <c r="Q570" s="225"/>
      <c r="R570" s="225"/>
      <c r="S570" s="225"/>
      <c r="T570" s="226"/>
      <c r="AT570" s="227" t="s">
        <v>150</v>
      </c>
      <c r="AU570" s="227" t="s">
        <v>89</v>
      </c>
      <c r="AV570" s="13" t="s">
        <v>87</v>
      </c>
      <c r="AW570" s="13" t="s">
        <v>34</v>
      </c>
      <c r="AX570" s="13" t="s">
        <v>79</v>
      </c>
      <c r="AY570" s="227" t="s">
        <v>141</v>
      </c>
    </row>
    <row r="571" spans="1:65" s="13" customFormat="1" ht="11.25">
      <c r="B571" s="217"/>
      <c r="C571" s="218"/>
      <c r="D571" s="219" t="s">
        <v>150</v>
      </c>
      <c r="E571" s="220" t="s">
        <v>1</v>
      </c>
      <c r="F571" s="221" t="s">
        <v>792</v>
      </c>
      <c r="G571" s="218"/>
      <c r="H571" s="220" t="s">
        <v>1</v>
      </c>
      <c r="I571" s="222"/>
      <c r="J571" s="218"/>
      <c r="K571" s="218"/>
      <c r="L571" s="223"/>
      <c r="M571" s="224"/>
      <c r="N571" s="225"/>
      <c r="O571" s="225"/>
      <c r="P571" s="225"/>
      <c r="Q571" s="225"/>
      <c r="R571" s="225"/>
      <c r="S571" s="225"/>
      <c r="T571" s="226"/>
      <c r="AT571" s="227" t="s">
        <v>150</v>
      </c>
      <c r="AU571" s="227" t="s">
        <v>89</v>
      </c>
      <c r="AV571" s="13" t="s">
        <v>87</v>
      </c>
      <c r="AW571" s="13" t="s">
        <v>34</v>
      </c>
      <c r="AX571" s="13" t="s">
        <v>79</v>
      </c>
      <c r="AY571" s="227" t="s">
        <v>141</v>
      </c>
    </row>
    <row r="572" spans="1:65" s="2" customFormat="1" ht="24" customHeight="1">
      <c r="A572" s="35"/>
      <c r="B572" s="36"/>
      <c r="C572" s="204" t="s">
        <v>793</v>
      </c>
      <c r="D572" s="204" t="s">
        <v>143</v>
      </c>
      <c r="E572" s="205" t="s">
        <v>794</v>
      </c>
      <c r="F572" s="206" t="s">
        <v>795</v>
      </c>
      <c r="G572" s="207" t="s">
        <v>411</v>
      </c>
      <c r="H572" s="208">
        <v>1</v>
      </c>
      <c r="I572" s="209"/>
      <c r="J572" s="210">
        <f>ROUND(I572*H572,2)</f>
        <v>0</v>
      </c>
      <c r="K572" s="206" t="s">
        <v>147</v>
      </c>
      <c r="L572" s="40"/>
      <c r="M572" s="211" t="s">
        <v>1</v>
      </c>
      <c r="N572" s="212" t="s">
        <v>44</v>
      </c>
      <c r="O572" s="72"/>
      <c r="P572" s="213">
        <f>O572*H572</f>
        <v>0</v>
      </c>
      <c r="Q572" s="213">
        <v>1.248E-2</v>
      </c>
      <c r="R572" s="213">
        <f>Q572*H572</f>
        <v>1.248E-2</v>
      </c>
      <c r="S572" s="213">
        <v>0</v>
      </c>
      <c r="T572" s="214">
        <f>S572*H572</f>
        <v>0</v>
      </c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  <c r="AR572" s="215" t="s">
        <v>148</v>
      </c>
      <c r="AT572" s="215" t="s">
        <v>143</v>
      </c>
      <c r="AU572" s="215" t="s">
        <v>89</v>
      </c>
      <c r="AY572" s="18" t="s">
        <v>141</v>
      </c>
      <c r="BE572" s="216">
        <f>IF(N572="základní",J572,0)</f>
        <v>0</v>
      </c>
      <c r="BF572" s="216">
        <f>IF(N572="snížená",J572,0)</f>
        <v>0</v>
      </c>
      <c r="BG572" s="216">
        <f>IF(N572="zákl. přenesená",J572,0)</f>
        <v>0</v>
      </c>
      <c r="BH572" s="216">
        <f>IF(N572="sníž. přenesená",J572,0)</f>
        <v>0</v>
      </c>
      <c r="BI572" s="216">
        <f>IF(N572="nulová",J572,0)</f>
        <v>0</v>
      </c>
      <c r="BJ572" s="18" t="s">
        <v>87</v>
      </c>
      <c r="BK572" s="216">
        <f>ROUND(I572*H572,2)</f>
        <v>0</v>
      </c>
      <c r="BL572" s="18" t="s">
        <v>148</v>
      </c>
      <c r="BM572" s="215" t="s">
        <v>796</v>
      </c>
    </row>
    <row r="573" spans="1:65" s="13" customFormat="1" ht="11.25">
      <c r="B573" s="217"/>
      <c r="C573" s="218"/>
      <c r="D573" s="219" t="s">
        <v>150</v>
      </c>
      <c r="E573" s="220" t="s">
        <v>1</v>
      </c>
      <c r="F573" s="221" t="s">
        <v>784</v>
      </c>
      <c r="G573" s="218"/>
      <c r="H573" s="220" t="s">
        <v>1</v>
      </c>
      <c r="I573" s="222"/>
      <c r="J573" s="218"/>
      <c r="K573" s="218"/>
      <c r="L573" s="223"/>
      <c r="M573" s="224"/>
      <c r="N573" s="225"/>
      <c r="O573" s="225"/>
      <c r="P573" s="225"/>
      <c r="Q573" s="225"/>
      <c r="R573" s="225"/>
      <c r="S573" s="225"/>
      <c r="T573" s="226"/>
      <c r="AT573" s="227" t="s">
        <v>150</v>
      </c>
      <c r="AU573" s="227" t="s">
        <v>89</v>
      </c>
      <c r="AV573" s="13" t="s">
        <v>87</v>
      </c>
      <c r="AW573" s="13" t="s">
        <v>34</v>
      </c>
      <c r="AX573" s="13" t="s">
        <v>79</v>
      </c>
      <c r="AY573" s="227" t="s">
        <v>141</v>
      </c>
    </row>
    <row r="574" spans="1:65" s="14" customFormat="1" ht="11.25">
      <c r="B574" s="228"/>
      <c r="C574" s="229"/>
      <c r="D574" s="219" t="s">
        <v>150</v>
      </c>
      <c r="E574" s="230" t="s">
        <v>1</v>
      </c>
      <c r="F574" s="231" t="s">
        <v>87</v>
      </c>
      <c r="G574" s="229"/>
      <c r="H574" s="232">
        <v>1</v>
      </c>
      <c r="I574" s="233"/>
      <c r="J574" s="229"/>
      <c r="K574" s="229"/>
      <c r="L574" s="234"/>
      <c r="M574" s="235"/>
      <c r="N574" s="236"/>
      <c r="O574" s="236"/>
      <c r="P574" s="236"/>
      <c r="Q574" s="236"/>
      <c r="R574" s="236"/>
      <c r="S574" s="236"/>
      <c r="T574" s="237"/>
      <c r="AT574" s="238" t="s">
        <v>150</v>
      </c>
      <c r="AU574" s="238" t="s">
        <v>89</v>
      </c>
      <c r="AV574" s="14" t="s">
        <v>89</v>
      </c>
      <c r="AW574" s="14" t="s">
        <v>34</v>
      </c>
      <c r="AX574" s="14" t="s">
        <v>87</v>
      </c>
      <c r="AY574" s="238" t="s">
        <v>141</v>
      </c>
    </row>
    <row r="575" spans="1:65" s="2" customFormat="1" ht="24" customHeight="1">
      <c r="A575" s="35"/>
      <c r="B575" s="36"/>
      <c r="C575" s="261" t="s">
        <v>797</v>
      </c>
      <c r="D575" s="261" t="s">
        <v>278</v>
      </c>
      <c r="E575" s="262" t="s">
        <v>798</v>
      </c>
      <c r="F575" s="263" t="s">
        <v>799</v>
      </c>
      <c r="G575" s="264" t="s">
        <v>411</v>
      </c>
      <c r="H575" s="265">
        <v>1</v>
      </c>
      <c r="I575" s="266"/>
      <c r="J575" s="267">
        <f>ROUND(I575*H575,2)</f>
        <v>0</v>
      </c>
      <c r="K575" s="263" t="s">
        <v>147</v>
      </c>
      <c r="L575" s="268"/>
      <c r="M575" s="269" t="s">
        <v>1</v>
      </c>
      <c r="N575" s="270" t="s">
        <v>44</v>
      </c>
      <c r="O575" s="72"/>
      <c r="P575" s="213">
        <f>O575*H575</f>
        <v>0</v>
      </c>
      <c r="Q575" s="213">
        <v>0.56999999999999995</v>
      </c>
      <c r="R575" s="213">
        <f>Q575*H575</f>
        <v>0.56999999999999995</v>
      </c>
      <c r="S575" s="213">
        <v>0</v>
      </c>
      <c r="T575" s="214">
        <f>S575*H575</f>
        <v>0</v>
      </c>
      <c r="U575" s="35"/>
      <c r="V575" s="35"/>
      <c r="W575" s="35"/>
      <c r="X575" s="35"/>
      <c r="Y575" s="35"/>
      <c r="Z575" s="35"/>
      <c r="AA575" s="35"/>
      <c r="AB575" s="35"/>
      <c r="AC575" s="35"/>
      <c r="AD575" s="35"/>
      <c r="AE575" s="35"/>
      <c r="AR575" s="215" t="s">
        <v>186</v>
      </c>
      <c r="AT575" s="215" t="s">
        <v>278</v>
      </c>
      <c r="AU575" s="215" t="s">
        <v>89</v>
      </c>
      <c r="AY575" s="18" t="s">
        <v>141</v>
      </c>
      <c r="BE575" s="216">
        <f>IF(N575="základní",J575,0)</f>
        <v>0</v>
      </c>
      <c r="BF575" s="216">
        <f>IF(N575="snížená",J575,0)</f>
        <v>0</v>
      </c>
      <c r="BG575" s="216">
        <f>IF(N575="zákl. přenesená",J575,0)</f>
        <v>0</v>
      </c>
      <c r="BH575" s="216">
        <f>IF(N575="sníž. přenesená",J575,0)</f>
        <v>0</v>
      </c>
      <c r="BI575" s="216">
        <f>IF(N575="nulová",J575,0)</f>
        <v>0</v>
      </c>
      <c r="BJ575" s="18" t="s">
        <v>87</v>
      </c>
      <c r="BK575" s="216">
        <f>ROUND(I575*H575,2)</f>
        <v>0</v>
      </c>
      <c r="BL575" s="18" t="s">
        <v>148</v>
      </c>
      <c r="BM575" s="215" t="s">
        <v>800</v>
      </c>
    </row>
    <row r="576" spans="1:65" s="13" customFormat="1" ht="11.25">
      <c r="B576" s="217"/>
      <c r="C576" s="218"/>
      <c r="D576" s="219" t="s">
        <v>150</v>
      </c>
      <c r="E576" s="220" t="s">
        <v>1</v>
      </c>
      <c r="F576" s="221" t="s">
        <v>801</v>
      </c>
      <c r="G576" s="218"/>
      <c r="H576" s="220" t="s">
        <v>1</v>
      </c>
      <c r="I576" s="222"/>
      <c r="J576" s="218"/>
      <c r="K576" s="218"/>
      <c r="L576" s="223"/>
      <c r="M576" s="224"/>
      <c r="N576" s="225"/>
      <c r="O576" s="225"/>
      <c r="P576" s="225"/>
      <c r="Q576" s="225"/>
      <c r="R576" s="225"/>
      <c r="S576" s="225"/>
      <c r="T576" s="226"/>
      <c r="AT576" s="227" t="s">
        <v>150</v>
      </c>
      <c r="AU576" s="227" t="s">
        <v>89</v>
      </c>
      <c r="AV576" s="13" t="s">
        <v>87</v>
      </c>
      <c r="AW576" s="13" t="s">
        <v>34</v>
      </c>
      <c r="AX576" s="13" t="s">
        <v>79</v>
      </c>
      <c r="AY576" s="227" t="s">
        <v>141</v>
      </c>
    </row>
    <row r="577" spans="1:65" s="14" customFormat="1" ht="11.25">
      <c r="B577" s="228"/>
      <c r="C577" s="229"/>
      <c r="D577" s="219" t="s">
        <v>150</v>
      </c>
      <c r="E577" s="230" t="s">
        <v>1</v>
      </c>
      <c r="F577" s="231" t="s">
        <v>87</v>
      </c>
      <c r="G577" s="229"/>
      <c r="H577" s="232">
        <v>1</v>
      </c>
      <c r="I577" s="233"/>
      <c r="J577" s="229"/>
      <c r="K577" s="229"/>
      <c r="L577" s="234"/>
      <c r="M577" s="235"/>
      <c r="N577" s="236"/>
      <c r="O577" s="236"/>
      <c r="P577" s="236"/>
      <c r="Q577" s="236"/>
      <c r="R577" s="236"/>
      <c r="S577" s="236"/>
      <c r="T577" s="237"/>
      <c r="AT577" s="238" t="s">
        <v>150</v>
      </c>
      <c r="AU577" s="238" t="s">
        <v>89</v>
      </c>
      <c r="AV577" s="14" t="s">
        <v>89</v>
      </c>
      <c r="AW577" s="14" t="s">
        <v>34</v>
      </c>
      <c r="AX577" s="14" t="s">
        <v>87</v>
      </c>
      <c r="AY577" s="238" t="s">
        <v>141</v>
      </c>
    </row>
    <row r="578" spans="1:65" s="13" customFormat="1" ht="11.25">
      <c r="B578" s="217"/>
      <c r="C578" s="218"/>
      <c r="D578" s="219" t="s">
        <v>150</v>
      </c>
      <c r="E578" s="220" t="s">
        <v>1</v>
      </c>
      <c r="F578" s="221" t="s">
        <v>790</v>
      </c>
      <c r="G578" s="218"/>
      <c r="H578" s="220" t="s">
        <v>1</v>
      </c>
      <c r="I578" s="222"/>
      <c r="J578" s="218"/>
      <c r="K578" s="218"/>
      <c r="L578" s="223"/>
      <c r="M578" s="224"/>
      <c r="N578" s="225"/>
      <c r="O578" s="225"/>
      <c r="P578" s="225"/>
      <c r="Q578" s="225"/>
      <c r="R578" s="225"/>
      <c r="S578" s="225"/>
      <c r="T578" s="226"/>
      <c r="AT578" s="227" t="s">
        <v>150</v>
      </c>
      <c r="AU578" s="227" t="s">
        <v>89</v>
      </c>
      <c r="AV578" s="13" t="s">
        <v>87</v>
      </c>
      <c r="AW578" s="13" t="s">
        <v>34</v>
      </c>
      <c r="AX578" s="13" t="s">
        <v>79</v>
      </c>
      <c r="AY578" s="227" t="s">
        <v>141</v>
      </c>
    </row>
    <row r="579" spans="1:65" s="13" customFormat="1" ht="22.5">
      <c r="B579" s="217"/>
      <c r="C579" s="218"/>
      <c r="D579" s="219" t="s">
        <v>150</v>
      </c>
      <c r="E579" s="220" t="s">
        <v>1</v>
      </c>
      <c r="F579" s="221" t="s">
        <v>791</v>
      </c>
      <c r="G579" s="218"/>
      <c r="H579" s="220" t="s">
        <v>1</v>
      </c>
      <c r="I579" s="222"/>
      <c r="J579" s="218"/>
      <c r="K579" s="218"/>
      <c r="L579" s="223"/>
      <c r="M579" s="224"/>
      <c r="N579" s="225"/>
      <c r="O579" s="225"/>
      <c r="P579" s="225"/>
      <c r="Q579" s="225"/>
      <c r="R579" s="225"/>
      <c r="S579" s="225"/>
      <c r="T579" s="226"/>
      <c r="AT579" s="227" t="s">
        <v>150</v>
      </c>
      <c r="AU579" s="227" t="s">
        <v>89</v>
      </c>
      <c r="AV579" s="13" t="s">
        <v>87</v>
      </c>
      <c r="AW579" s="13" t="s">
        <v>34</v>
      </c>
      <c r="AX579" s="13" t="s">
        <v>79</v>
      </c>
      <c r="AY579" s="227" t="s">
        <v>141</v>
      </c>
    </row>
    <row r="580" spans="1:65" s="13" customFormat="1" ht="11.25">
      <c r="B580" s="217"/>
      <c r="C580" s="218"/>
      <c r="D580" s="219" t="s">
        <v>150</v>
      </c>
      <c r="E580" s="220" t="s">
        <v>1</v>
      </c>
      <c r="F580" s="221" t="s">
        <v>792</v>
      </c>
      <c r="G580" s="218"/>
      <c r="H580" s="220" t="s">
        <v>1</v>
      </c>
      <c r="I580" s="222"/>
      <c r="J580" s="218"/>
      <c r="K580" s="218"/>
      <c r="L580" s="223"/>
      <c r="M580" s="224"/>
      <c r="N580" s="225"/>
      <c r="O580" s="225"/>
      <c r="P580" s="225"/>
      <c r="Q580" s="225"/>
      <c r="R580" s="225"/>
      <c r="S580" s="225"/>
      <c r="T580" s="226"/>
      <c r="AT580" s="227" t="s">
        <v>150</v>
      </c>
      <c r="AU580" s="227" t="s">
        <v>89</v>
      </c>
      <c r="AV580" s="13" t="s">
        <v>87</v>
      </c>
      <c r="AW580" s="13" t="s">
        <v>34</v>
      </c>
      <c r="AX580" s="13" t="s">
        <v>79</v>
      </c>
      <c r="AY580" s="227" t="s">
        <v>141</v>
      </c>
    </row>
    <row r="581" spans="1:65" s="2" customFormat="1" ht="16.5" customHeight="1">
      <c r="A581" s="35"/>
      <c r="B581" s="36"/>
      <c r="C581" s="204" t="s">
        <v>802</v>
      </c>
      <c r="D581" s="204" t="s">
        <v>143</v>
      </c>
      <c r="E581" s="205" t="s">
        <v>803</v>
      </c>
      <c r="F581" s="206" t="s">
        <v>804</v>
      </c>
      <c r="G581" s="207" t="s">
        <v>411</v>
      </c>
      <c r="H581" s="208">
        <v>2</v>
      </c>
      <c r="I581" s="209"/>
      <c r="J581" s="210">
        <f>ROUND(I581*H581,2)</f>
        <v>0</v>
      </c>
      <c r="K581" s="206" t="s">
        <v>147</v>
      </c>
      <c r="L581" s="40"/>
      <c r="M581" s="211" t="s">
        <v>1</v>
      </c>
      <c r="N581" s="212" t="s">
        <v>44</v>
      </c>
      <c r="O581" s="72"/>
      <c r="P581" s="213">
        <f>O581*H581</f>
        <v>0</v>
      </c>
      <c r="Q581" s="213">
        <v>6.6E-3</v>
      </c>
      <c r="R581" s="213">
        <f>Q581*H581</f>
        <v>1.32E-2</v>
      </c>
      <c r="S581" s="213">
        <v>0</v>
      </c>
      <c r="T581" s="214">
        <f>S581*H581</f>
        <v>0</v>
      </c>
      <c r="U581" s="35"/>
      <c r="V581" s="35"/>
      <c r="W581" s="35"/>
      <c r="X581" s="35"/>
      <c r="Y581" s="35"/>
      <c r="Z581" s="35"/>
      <c r="AA581" s="35"/>
      <c r="AB581" s="35"/>
      <c r="AC581" s="35"/>
      <c r="AD581" s="35"/>
      <c r="AE581" s="35"/>
      <c r="AR581" s="215" t="s">
        <v>148</v>
      </c>
      <c r="AT581" s="215" t="s">
        <v>143</v>
      </c>
      <c r="AU581" s="215" t="s">
        <v>89</v>
      </c>
      <c r="AY581" s="18" t="s">
        <v>141</v>
      </c>
      <c r="BE581" s="216">
        <f>IF(N581="základní",J581,0)</f>
        <v>0</v>
      </c>
      <c r="BF581" s="216">
        <f>IF(N581="snížená",J581,0)</f>
        <v>0</v>
      </c>
      <c r="BG581" s="216">
        <f>IF(N581="zákl. přenesená",J581,0)</f>
        <v>0</v>
      </c>
      <c r="BH581" s="216">
        <f>IF(N581="sníž. přenesená",J581,0)</f>
        <v>0</v>
      </c>
      <c r="BI581" s="216">
        <f>IF(N581="nulová",J581,0)</f>
        <v>0</v>
      </c>
      <c r="BJ581" s="18" t="s">
        <v>87</v>
      </c>
      <c r="BK581" s="216">
        <f>ROUND(I581*H581,2)</f>
        <v>0</v>
      </c>
      <c r="BL581" s="18" t="s">
        <v>148</v>
      </c>
      <c r="BM581" s="215" t="s">
        <v>805</v>
      </c>
    </row>
    <row r="582" spans="1:65" s="13" customFormat="1" ht="11.25">
      <c r="B582" s="217"/>
      <c r="C582" s="218"/>
      <c r="D582" s="219" t="s">
        <v>150</v>
      </c>
      <c r="E582" s="220" t="s">
        <v>1</v>
      </c>
      <c r="F582" s="221" t="s">
        <v>784</v>
      </c>
      <c r="G582" s="218"/>
      <c r="H582" s="220" t="s">
        <v>1</v>
      </c>
      <c r="I582" s="222"/>
      <c r="J582" s="218"/>
      <c r="K582" s="218"/>
      <c r="L582" s="223"/>
      <c r="M582" s="224"/>
      <c r="N582" s="225"/>
      <c r="O582" s="225"/>
      <c r="P582" s="225"/>
      <c r="Q582" s="225"/>
      <c r="R582" s="225"/>
      <c r="S582" s="225"/>
      <c r="T582" s="226"/>
      <c r="AT582" s="227" t="s">
        <v>150</v>
      </c>
      <c r="AU582" s="227" t="s">
        <v>89</v>
      </c>
      <c r="AV582" s="13" t="s">
        <v>87</v>
      </c>
      <c r="AW582" s="13" t="s">
        <v>34</v>
      </c>
      <c r="AX582" s="13" t="s">
        <v>79</v>
      </c>
      <c r="AY582" s="227" t="s">
        <v>141</v>
      </c>
    </row>
    <row r="583" spans="1:65" s="14" customFormat="1" ht="11.25">
      <c r="B583" s="228"/>
      <c r="C583" s="229"/>
      <c r="D583" s="219" t="s">
        <v>150</v>
      </c>
      <c r="E583" s="230" t="s">
        <v>1</v>
      </c>
      <c r="F583" s="231" t="s">
        <v>89</v>
      </c>
      <c r="G583" s="229"/>
      <c r="H583" s="232">
        <v>2</v>
      </c>
      <c r="I583" s="233"/>
      <c r="J583" s="229"/>
      <c r="K583" s="229"/>
      <c r="L583" s="234"/>
      <c r="M583" s="235"/>
      <c r="N583" s="236"/>
      <c r="O583" s="236"/>
      <c r="P583" s="236"/>
      <c r="Q583" s="236"/>
      <c r="R583" s="236"/>
      <c r="S583" s="236"/>
      <c r="T583" s="237"/>
      <c r="AT583" s="238" t="s">
        <v>150</v>
      </c>
      <c r="AU583" s="238" t="s">
        <v>89</v>
      </c>
      <c r="AV583" s="14" t="s">
        <v>89</v>
      </c>
      <c r="AW583" s="14" t="s">
        <v>34</v>
      </c>
      <c r="AX583" s="14" t="s">
        <v>87</v>
      </c>
      <c r="AY583" s="238" t="s">
        <v>141</v>
      </c>
    </row>
    <row r="584" spans="1:65" s="2" customFormat="1" ht="24" customHeight="1">
      <c r="A584" s="35"/>
      <c r="B584" s="36"/>
      <c r="C584" s="261" t="s">
        <v>806</v>
      </c>
      <c r="D584" s="261" t="s">
        <v>278</v>
      </c>
      <c r="E584" s="262" t="s">
        <v>807</v>
      </c>
      <c r="F584" s="263" t="s">
        <v>808</v>
      </c>
      <c r="G584" s="264" t="s">
        <v>411</v>
      </c>
      <c r="H584" s="265">
        <v>2</v>
      </c>
      <c r="I584" s="266"/>
      <c r="J584" s="267">
        <f>ROUND(I584*H584,2)</f>
        <v>0</v>
      </c>
      <c r="K584" s="263" t="s">
        <v>147</v>
      </c>
      <c r="L584" s="268"/>
      <c r="M584" s="269" t="s">
        <v>1</v>
      </c>
      <c r="N584" s="270" t="s">
        <v>44</v>
      </c>
      <c r="O584" s="72"/>
      <c r="P584" s="213">
        <f>O584*H584</f>
        <v>0</v>
      </c>
      <c r="Q584" s="213">
        <v>0.04</v>
      </c>
      <c r="R584" s="213">
        <f>Q584*H584</f>
        <v>0.08</v>
      </c>
      <c r="S584" s="213">
        <v>0</v>
      </c>
      <c r="T584" s="214">
        <f>S584*H584</f>
        <v>0</v>
      </c>
      <c r="U584" s="35"/>
      <c r="V584" s="35"/>
      <c r="W584" s="35"/>
      <c r="X584" s="35"/>
      <c r="Y584" s="35"/>
      <c r="Z584" s="35"/>
      <c r="AA584" s="35"/>
      <c r="AB584" s="35"/>
      <c r="AC584" s="35"/>
      <c r="AD584" s="35"/>
      <c r="AE584" s="35"/>
      <c r="AR584" s="215" t="s">
        <v>186</v>
      </c>
      <c r="AT584" s="215" t="s">
        <v>278</v>
      </c>
      <c r="AU584" s="215" t="s">
        <v>89</v>
      </c>
      <c r="AY584" s="18" t="s">
        <v>141</v>
      </c>
      <c r="BE584" s="216">
        <f>IF(N584="základní",J584,0)</f>
        <v>0</v>
      </c>
      <c r="BF584" s="216">
        <f>IF(N584="snížená",J584,0)</f>
        <v>0</v>
      </c>
      <c r="BG584" s="216">
        <f>IF(N584="zákl. přenesená",J584,0)</f>
        <v>0</v>
      </c>
      <c r="BH584" s="216">
        <f>IF(N584="sníž. přenesená",J584,0)</f>
        <v>0</v>
      </c>
      <c r="BI584" s="216">
        <f>IF(N584="nulová",J584,0)</f>
        <v>0</v>
      </c>
      <c r="BJ584" s="18" t="s">
        <v>87</v>
      </c>
      <c r="BK584" s="216">
        <f>ROUND(I584*H584,2)</f>
        <v>0</v>
      </c>
      <c r="BL584" s="18" t="s">
        <v>148</v>
      </c>
      <c r="BM584" s="215" t="s">
        <v>809</v>
      </c>
    </row>
    <row r="585" spans="1:65" s="13" customFormat="1" ht="11.25">
      <c r="B585" s="217"/>
      <c r="C585" s="218"/>
      <c r="D585" s="219" t="s">
        <v>150</v>
      </c>
      <c r="E585" s="220" t="s">
        <v>1</v>
      </c>
      <c r="F585" s="221" t="s">
        <v>810</v>
      </c>
      <c r="G585" s="218"/>
      <c r="H585" s="220" t="s">
        <v>1</v>
      </c>
      <c r="I585" s="222"/>
      <c r="J585" s="218"/>
      <c r="K585" s="218"/>
      <c r="L585" s="223"/>
      <c r="M585" s="224"/>
      <c r="N585" s="225"/>
      <c r="O585" s="225"/>
      <c r="P585" s="225"/>
      <c r="Q585" s="225"/>
      <c r="R585" s="225"/>
      <c r="S585" s="225"/>
      <c r="T585" s="226"/>
      <c r="AT585" s="227" t="s">
        <v>150</v>
      </c>
      <c r="AU585" s="227" t="s">
        <v>89</v>
      </c>
      <c r="AV585" s="13" t="s">
        <v>87</v>
      </c>
      <c r="AW585" s="13" t="s">
        <v>34</v>
      </c>
      <c r="AX585" s="13" t="s">
        <v>79</v>
      </c>
      <c r="AY585" s="227" t="s">
        <v>141</v>
      </c>
    </row>
    <row r="586" spans="1:65" s="14" customFormat="1" ht="11.25">
      <c r="B586" s="228"/>
      <c r="C586" s="229"/>
      <c r="D586" s="219" t="s">
        <v>150</v>
      </c>
      <c r="E586" s="230" t="s">
        <v>1</v>
      </c>
      <c r="F586" s="231" t="s">
        <v>89</v>
      </c>
      <c r="G586" s="229"/>
      <c r="H586" s="232">
        <v>2</v>
      </c>
      <c r="I586" s="233"/>
      <c r="J586" s="229"/>
      <c r="K586" s="229"/>
      <c r="L586" s="234"/>
      <c r="M586" s="235"/>
      <c r="N586" s="236"/>
      <c r="O586" s="236"/>
      <c r="P586" s="236"/>
      <c r="Q586" s="236"/>
      <c r="R586" s="236"/>
      <c r="S586" s="236"/>
      <c r="T586" s="237"/>
      <c r="AT586" s="238" t="s">
        <v>150</v>
      </c>
      <c r="AU586" s="238" t="s">
        <v>89</v>
      </c>
      <c r="AV586" s="14" t="s">
        <v>89</v>
      </c>
      <c r="AW586" s="14" t="s">
        <v>34</v>
      </c>
      <c r="AX586" s="14" t="s">
        <v>87</v>
      </c>
      <c r="AY586" s="238" t="s">
        <v>141</v>
      </c>
    </row>
    <row r="587" spans="1:65" s="13" customFormat="1" ht="11.25">
      <c r="B587" s="217"/>
      <c r="C587" s="218"/>
      <c r="D587" s="219" t="s">
        <v>150</v>
      </c>
      <c r="E587" s="220" t="s">
        <v>1</v>
      </c>
      <c r="F587" s="221" t="s">
        <v>790</v>
      </c>
      <c r="G587" s="218"/>
      <c r="H587" s="220" t="s">
        <v>1</v>
      </c>
      <c r="I587" s="222"/>
      <c r="J587" s="218"/>
      <c r="K587" s="218"/>
      <c r="L587" s="223"/>
      <c r="M587" s="224"/>
      <c r="N587" s="225"/>
      <c r="O587" s="225"/>
      <c r="P587" s="225"/>
      <c r="Q587" s="225"/>
      <c r="R587" s="225"/>
      <c r="S587" s="225"/>
      <c r="T587" s="226"/>
      <c r="AT587" s="227" t="s">
        <v>150</v>
      </c>
      <c r="AU587" s="227" t="s">
        <v>89</v>
      </c>
      <c r="AV587" s="13" t="s">
        <v>87</v>
      </c>
      <c r="AW587" s="13" t="s">
        <v>34</v>
      </c>
      <c r="AX587" s="13" t="s">
        <v>79</v>
      </c>
      <c r="AY587" s="227" t="s">
        <v>141</v>
      </c>
    </row>
    <row r="588" spans="1:65" s="13" customFormat="1" ht="22.5">
      <c r="B588" s="217"/>
      <c r="C588" s="218"/>
      <c r="D588" s="219" t="s">
        <v>150</v>
      </c>
      <c r="E588" s="220" t="s">
        <v>1</v>
      </c>
      <c r="F588" s="221" t="s">
        <v>791</v>
      </c>
      <c r="G588" s="218"/>
      <c r="H588" s="220" t="s">
        <v>1</v>
      </c>
      <c r="I588" s="222"/>
      <c r="J588" s="218"/>
      <c r="K588" s="218"/>
      <c r="L588" s="223"/>
      <c r="M588" s="224"/>
      <c r="N588" s="225"/>
      <c r="O588" s="225"/>
      <c r="P588" s="225"/>
      <c r="Q588" s="225"/>
      <c r="R588" s="225"/>
      <c r="S588" s="225"/>
      <c r="T588" s="226"/>
      <c r="AT588" s="227" t="s">
        <v>150</v>
      </c>
      <c r="AU588" s="227" t="s">
        <v>89</v>
      </c>
      <c r="AV588" s="13" t="s">
        <v>87</v>
      </c>
      <c r="AW588" s="13" t="s">
        <v>34</v>
      </c>
      <c r="AX588" s="13" t="s">
        <v>79</v>
      </c>
      <c r="AY588" s="227" t="s">
        <v>141</v>
      </c>
    </row>
    <row r="589" spans="1:65" s="13" customFormat="1" ht="11.25">
      <c r="B589" s="217"/>
      <c r="C589" s="218"/>
      <c r="D589" s="219" t="s">
        <v>150</v>
      </c>
      <c r="E589" s="220" t="s">
        <v>1</v>
      </c>
      <c r="F589" s="221" t="s">
        <v>792</v>
      </c>
      <c r="G589" s="218"/>
      <c r="H589" s="220" t="s">
        <v>1</v>
      </c>
      <c r="I589" s="222"/>
      <c r="J589" s="218"/>
      <c r="K589" s="218"/>
      <c r="L589" s="223"/>
      <c r="M589" s="224"/>
      <c r="N589" s="225"/>
      <c r="O589" s="225"/>
      <c r="P589" s="225"/>
      <c r="Q589" s="225"/>
      <c r="R589" s="225"/>
      <c r="S589" s="225"/>
      <c r="T589" s="226"/>
      <c r="AT589" s="227" t="s">
        <v>150</v>
      </c>
      <c r="AU589" s="227" t="s">
        <v>89</v>
      </c>
      <c r="AV589" s="13" t="s">
        <v>87</v>
      </c>
      <c r="AW589" s="13" t="s">
        <v>34</v>
      </c>
      <c r="AX589" s="13" t="s">
        <v>79</v>
      </c>
      <c r="AY589" s="227" t="s">
        <v>141</v>
      </c>
    </row>
    <row r="590" spans="1:65" s="2" customFormat="1" ht="24" customHeight="1">
      <c r="A590" s="35"/>
      <c r="B590" s="36"/>
      <c r="C590" s="204" t="s">
        <v>811</v>
      </c>
      <c r="D590" s="204" t="s">
        <v>143</v>
      </c>
      <c r="E590" s="205" t="s">
        <v>812</v>
      </c>
      <c r="F590" s="206" t="s">
        <v>813</v>
      </c>
      <c r="G590" s="207" t="s">
        <v>411</v>
      </c>
      <c r="H590" s="208">
        <v>9</v>
      </c>
      <c r="I590" s="209"/>
      <c r="J590" s="210">
        <f>ROUND(I590*H590,2)</f>
        <v>0</v>
      </c>
      <c r="K590" s="206" t="s">
        <v>147</v>
      </c>
      <c r="L590" s="40"/>
      <c r="M590" s="211" t="s">
        <v>1</v>
      </c>
      <c r="N590" s="212" t="s">
        <v>44</v>
      </c>
      <c r="O590" s="72"/>
      <c r="P590" s="213">
        <f>O590*H590</f>
        <v>0</v>
      </c>
      <c r="Q590" s="213">
        <v>0.21734000000000001</v>
      </c>
      <c r="R590" s="213">
        <f>Q590*H590</f>
        <v>1.9560600000000001</v>
      </c>
      <c r="S590" s="213">
        <v>0</v>
      </c>
      <c r="T590" s="214">
        <f>S590*H590</f>
        <v>0</v>
      </c>
      <c r="U590" s="35"/>
      <c r="V590" s="35"/>
      <c r="W590" s="35"/>
      <c r="X590" s="35"/>
      <c r="Y590" s="35"/>
      <c r="Z590" s="35"/>
      <c r="AA590" s="35"/>
      <c r="AB590" s="35"/>
      <c r="AC590" s="35"/>
      <c r="AD590" s="35"/>
      <c r="AE590" s="35"/>
      <c r="AR590" s="215" t="s">
        <v>148</v>
      </c>
      <c r="AT590" s="215" t="s">
        <v>143</v>
      </c>
      <c r="AU590" s="215" t="s">
        <v>89</v>
      </c>
      <c r="AY590" s="18" t="s">
        <v>141</v>
      </c>
      <c r="BE590" s="216">
        <f>IF(N590="základní",J590,0)</f>
        <v>0</v>
      </c>
      <c r="BF590" s="216">
        <f>IF(N590="snížená",J590,0)</f>
        <v>0</v>
      </c>
      <c r="BG590" s="216">
        <f>IF(N590="zákl. přenesená",J590,0)</f>
        <v>0</v>
      </c>
      <c r="BH590" s="216">
        <f>IF(N590="sníž. přenesená",J590,0)</f>
        <v>0</v>
      </c>
      <c r="BI590" s="216">
        <f>IF(N590="nulová",J590,0)</f>
        <v>0</v>
      </c>
      <c r="BJ590" s="18" t="s">
        <v>87</v>
      </c>
      <c r="BK590" s="216">
        <f>ROUND(I590*H590,2)</f>
        <v>0</v>
      </c>
      <c r="BL590" s="18" t="s">
        <v>148</v>
      </c>
      <c r="BM590" s="215" t="s">
        <v>814</v>
      </c>
    </row>
    <row r="591" spans="1:65" s="13" customFormat="1" ht="11.25">
      <c r="B591" s="217"/>
      <c r="C591" s="218"/>
      <c r="D591" s="219" t="s">
        <v>150</v>
      </c>
      <c r="E591" s="220" t="s">
        <v>1</v>
      </c>
      <c r="F591" s="221" t="s">
        <v>815</v>
      </c>
      <c r="G591" s="218"/>
      <c r="H591" s="220" t="s">
        <v>1</v>
      </c>
      <c r="I591" s="222"/>
      <c r="J591" s="218"/>
      <c r="K591" s="218"/>
      <c r="L591" s="223"/>
      <c r="M591" s="224"/>
      <c r="N591" s="225"/>
      <c r="O591" s="225"/>
      <c r="P591" s="225"/>
      <c r="Q591" s="225"/>
      <c r="R591" s="225"/>
      <c r="S591" s="225"/>
      <c r="T591" s="226"/>
      <c r="AT591" s="227" t="s">
        <v>150</v>
      </c>
      <c r="AU591" s="227" t="s">
        <v>89</v>
      </c>
      <c r="AV591" s="13" t="s">
        <v>87</v>
      </c>
      <c r="AW591" s="13" t="s">
        <v>34</v>
      </c>
      <c r="AX591" s="13" t="s">
        <v>79</v>
      </c>
      <c r="AY591" s="227" t="s">
        <v>141</v>
      </c>
    </row>
    <row r="592" spans="1:65" s="14" customFormat="1" ht="11.25">
      <c r="B592" s="228"/>
      <c r="C592" s="229"/>
      <c r="D592" s="219" t="s">
        <v>150</v>
      </c>
      <c r="E592" s="230" t="s">
        <v>1</v>
      </c>
      <c r="F592" s="231" t="s">
        <v>186</v>
      </c>
      <c r="G592" s="229"/>
      <c r="H592" s="232">
        <v>8</v>
      </c>
      <c r="I592" s="233"/>
      <c r="J592" s="229"/>
      <c r="K592" s="229"/>
      <c r="L592" s="234"/>
      <c r="M592" s="235"/>
      <c r="N592" s="236"/>
      <c r="O592" s="236"/>
      <c r="P592" s="236"/>
      <c r="Q592" s="236"/>
      <c r="R592" s="236"/>
      <c r="S592" s="236"/>
      <c r="T592" s="237"/>
      <c r="AT592" s="238" t="s">
        <v>150</v>
      </c>
      <c r="AU592" s="238" t="s">
        <v>89</v>
      </c>
      <c r="AV592" s="14" t="s">
        <v>89</v>
      </c>
      <c r="AW592" s="14" t="s">
        <v>34</v>
      </c>
      <c r="AX592" s="14" t="s">
        <v>79</v>
      </c>
      <c r="AY592" s="238" t="s">
        <v>141</v>
      </c>
    </row>
    <row r="593" spans="1:65" s="13" customFormat="1" ht="22.5">
      <c r="B593" s="217"/>
      <c r="C593" s="218"/>
      <c r="D593" s="219" t="s">
        <v>150</v>
      </c>
      <c r="E593" s="220" t="s">
        <v>1</v>
      </c>
      <c r="F593" s="221" t="s">
        <v>816</v>
      </c>
      <c r="G593" s="218"/>
      <c r="H593" s="220" t="s">
        <v>1</v>
      </c>
      <c r="I593" s="222"/>
      <c r="J593" s="218"/>
      <c r="K593" s="218"/>
      <c r="L593" s="223"/>
      <c r="M593" s="224"/>
      <c r="N593" s="225"/>
      <c r="O593" s="225"/>
      <c r="P593" s="225"/>
      <c r="Q593" s="225"/>
      <c r="R593" s="225"/>
      <c r="S593" s="225"/>
      <c r="T593" s="226"/>
      <c r="AT593" s="227" t="s">
        <v>150</v>
      </c>
      <c r="AU593" s="227" t="s">
        <v>89</v>
      </c>
      <c r="AV593" s="13" t="s">
        <v>87</v>
      </c>
      <c r="AW593" s="13" t="s">
        <v>34</v>
      </c>
      <c r="AX593" s="13" t="s">
        <v>79</v>
      </c>
      <c r="AY593" s="227" t="s">
        <v>141</v>
      </c>
    </row>
    <row r="594" spans="1:65" s="14" customFormat="1" ht="11.25">
      <c r="B594" s="228"/>
      <c r="C594" s="229"/>
      <c r="D594" s="219" t="s">
        <v>150</v>
      </c>
      <c r="E594" s="230" t="s">
        <v>1</v>
      </c>
      <c r="F594" s="231" t="s">
        <v>87</v>
      </c>
      <c r="G594" s="229"/>
      <c r="H594" s="232">
        <v>1</v>
      </c>
      <c r="I594" s="233"/>
      <c r="J594" s="229"/>
      <c r="K594" s="229"/>
      <c r="L594" s="234"/>
      <c r="M594" s="235"/>
      <c r="N594" s="236"/>
      <c r="O594" s="236"/>
      <c r="P594" s="236"/>
      <c r="Q594" s="236"/>
      <c r="R594" s="236"/>
      <c r="S594" s="236"/>
      <c r="T594" s="237"/>
      <c r="AT594" s="238" t="s">
        <v>150</v>
      </c>
      <c r="AU594" s="238" t="s">
        <v>89</v>
      </c>
      <c r="AV594" s="14" t="s">
        <v>89</v>
      </c>
      <c r="AW594" s="14" t="s">
        <v>34</v>
      </c>
      <c r="AX594" s="14" t="s">
        <v>79</v>
      </c>
      <c r="AY594" s="238" t="s">
        <v>141</v>
      </c>
    </row>
    <row r="595" spans="1:65" s="15" customFormat="1" ht="11.25">
      <c r="B595" s="239"/>
      <c r="C595" s="240"/>
      <c r="D595" s="219" t="s">
        <v>150</v>
      </c>
      <c r="E595" s="241" t="s">
        <v>1</v>
      </c>
      <c r="F595" s="242" t="s">
        <v>221</v>
      </c>
      <c r="G595" s="240"/>
      <c r="H595" s="243">
        <v>9</v>
      </c>
      <c r="I595" s="244"/>
      <c r="J595" s="240"/>
      <c r="K595" s="240"/>
      <c r="L595" s="245"/>
      <c r="M595" s="246"/>
      <c r="N595" s="247"/>
      <c r="O595" s="247"/>
      <c r="P595" s="247"/>
      <c r="Q595" s="247"/>
      <c r="R595" s="247"/>
      <c r="S595" s="247"/>
      <c r="T595" s="248"/>
      <c r="AT595" s="249" t="s">
        <v>150</v>
      </c>
      <c r="AU595" s="249" t="s">
        <v>89</v>
      </c>
      <c r="AV595" s="15" t="s">
        <v>148</v>
      </c>
      <c r="AW595" s="15" t="s">
        <v>34</v>
      </c>
      <c r="AX595" s="15" t="s">
        <v>87</v>
      </c>
      <c r="AY595" s="249" t="s">
        <v>141</v>
      </c>
    </row>
    <row r="596" spans="1:65" s="2" customFormat="1" ht="24" customHeight="1">
      <c r="A596" s="35"/>
      <c r="B596" s="36"/>
      <c r="C596" s="261" t="s">
        <v>817</v>
      </c>
      <c r="D596" s="261" t="s">
        <v>278</v>
      </c>
      <c r="E596" s="262" t="s">
        <v>818</v>
      </c>
      <c r="F596" s="263" t="s">
        <v>819</v>
      </c>
      <c r="G596" s="264" t="s">
        <v>411</v>
      </c>
      <c r="H596" s="265">
        <v>9</v>
      </c>
      <c r="I596" s="266"/>
      <c r="J596" s="267">
        <f>ROUND(I596*H596,2)</f>
        <v>0</v>
      </c>
      <c r="K596" s="263" t="s">
        <v>147</v>
      </c>
      <c r="L596" s="268"/>
      <c r="M596" s="269" t="s">
        <v>1</v>
      </c>
      <c r="N596" s="270" t="s">
        <v>44</v>
      </c>
      <c r="O596" s="72"/>
      <c r="P596" s="213">
        <f>O596*H596</f>
        <v>0</v>
      </c>
      <c r="Q596" s="213">
        <v>0.19600000000000001</v>
      </c>
      <c r="R596" s="213">
        <f>Q596*H596</f>
        <v>1.764</v>
      </c>
      <c r="S596" s="213">
        <v>0</v>
      </c>
      <c r="T596" s="214">
        <f>S596*H596</f>
        <v>0</v>
      </c>
      <c r="U596" s="35"/>
      <c r="V596" s="35"/>
      <c r="W596" s="35"/>
      <c r="X596" s="35"/>
      <c r="Y596" s="35"/>
      <c r="Z596" s="35"/>
      <c r="AA596" s="35"/>
      <c r="AB596" s="35"/>
      <c r="AC596" s="35"/>
      <c r="AD596" s="35"/>
      <c r="AE596" s="35"/>
      <c r="AR596" s="215" t="s">
        <v>186</v>
      </c>
      <c r="AT596" s="215" t="s">
        <v>278</v>
      </c>
      <c r="AU596" s="215" t="s">
        <v>89</v>
      </c>
      <c r="AY596" s="18" t="s">
        <v>141</v>
      </c>
      <c r="BE596" s="216">
        <f>IF(N596="základní",J596,0)</f>
        <v>0</v>
      </c>
      <c r="BF596" s="216">
        <f>IF(N596="snížená",J596,0)</f>
        <v>0</v>
      </c>
      <c r="BG596" s="216">
        <f>IF(N596="zákl. přenesená",J596,0)</f>
        <v>0</v>
      </c>
      <c r="BH596" s="216">
        <f>IF(N596="sníž. přenesená",J596,0)</f>
        <v>0</v>
      </c>
      <c r="BI596" s="216">
        <f>IF(N596="nulová",J596,0)</f>
        <v>0</v>
      </c>
      <c r="BJ596" s="18" t="s">
        <v>87</v>
      </c>
      <c r="BK596" s="216">
        <f>ROUND(I596*H596,2)</f>
        <v>0</v>
      </c>
      <c r="BL596" s="18" t="s">
        <v>148</v>
      </c>
      <c r="BM596" s="215" t="s">
        <v>820</v>
      </c>
    </row>
    <row r="597" spans="1:65" s="13" customFormat="1" ht="11.25">
      <c r="B597" s="217"/>
      <c r="C597" s="218"/>
      <c r="D597" s="219" t="s">
        <v>150</v>
      </c>
      <c r="E597" s="220" t="s">
        <v>1</v>
      </c>
      <c r="F597" s="221" t="s">
        <v>821</v>
      </c>
      <c r="G597" s="218"/>
      <c r="H597" s="220" t="s">
        <v>1</v>
      </c>
      <c r="I597" s="222"/>
      <c r="J597" s="218"/>
      <c r="K597" s="218"/>
      <c r="L597" s="223"/>
      <c r="M597" s="224"/>
      <c r="N597" s="225"/>
      <c r="O597" s="225"/>
      <c r="P597" s="225"/>
      <c r="Q597" s="225"/>
      <c r="R597" s="225"/>
      <c r="S597" s="225"/>
      <c r="T597" s="226"/>
      <c r="AT597" s="227" t="s">
        <v>150</v>
      </c>
      <c r="AU597" s="227" t="s">
        <v>89</v>
      </c>
      <c r="AV597" s="13" t="s">
        <v>87</v>
      </c>
      <c r="AW597" s="13" t="s">
        <v>34</v>
      </c>
      <c r="AX597" s="13" t="s">
        <v>79</v>
      </c>
      <c r="AY597" s="227" t="s">
        <v>141</v>
      </c>
    </row>
    <row r="598" spans="1:65" s="13" customFormat="1" ht="11.25">
      <c r="B598" s="217"/>
      <c r="C598" s="218"/>
      <c r="D598" s="219" t="s">
        <v>150</v>
      </c>
      <c r="E598" s="220" t="s">
        <v>1</v>
      </c>
      <c r="F598" s="221" t="s">
        <v>822</v>
      </c>
      <c r="G598" s="218"/>
      <c r="H598" s="220" t="s">
        <v>1</v>
      </c>
      <c r="I598" s="222"/>
      <c r="J598" s="218"/>
      <c r="K598" s="218"/>
      <c r="L598" s="223"/>
      <c r="M598" s="224"/>
      <c r="N598" s="225"/>
      <c r="O598" s="225"/>
      <c r="P598" s="225"/>
      <c r="Q598" s="225"/>
      <c r="R598" s="225"/>
      <c r="S598" s="225"/>
      <c r="T598" s="226"/>
      <c r="AT598" s="227" t="s">
        <v>150</v>
      </c>
      <c r="AU598" s="227" t="s">
        <v>89</v>
      </c>
      <c r="AV598" s="13" t="s">
        <v>87</v>
      </c>
      <c r="AW598" s="13" t="s">
        <v>34</v>
      </c>
      <c r="AX598" s="13" t="s">
        <v>79</v>
      </c>
      <c r="AY598" s="227" t="s">
        <v>141</v>
      </c>
    </row>
    <row r="599" spans="1:65" s="14" customFormat="1" ht="11.25">
      <c r="B599" s="228"/>
      <c r="C599" s="229"/>
      <c r="D599" s="219" t="s">
        <v>150</v>
      </c>
      <c r="E599" s="230" t="s">
        <v>1</v>
      </c>
      <c r="F599" s="231" t="s">
        <v>823</v>
      </c>
      <c r="G599" s="229"/>
      <c r="H599" s="232">
        <v>9</v>
      </c>
      <c r="I599" s="233"/>
      <c r="J599" s="229"/>
      <c r="K599" s="229"/>
      <c r="L599" s="234"/>
      <c r="M599" s="235"/>
      <c r="N599" s="236"/>
      <c r="O599" s="236"/>
      <c r="P599" s="236"/>
      <c r="Q599" s="236"/>
      <c r="R599" s="236"/>
      <c r="S599" s="236"/>
      <c r="T599" s="237"/>
      <c r="AT599" s="238" t="s">
        <v>150</v>
      </c>
      <c r="AU599" s="238" t="s">
        <v>89</v>
      </c>
      <c r="AV599" s="14" t="s">
        <v>89</v>
      </c>
      <c r="AW599" s="14" t="s">
        <v>34</v>
      </c>
      <c r="AX599" s="14" t="s">
        <v>87</v>
      </c>
      <c r="AY599" s="238" t="s">
        <v>141</v>
      </c>
    </row>
    <row r="600" spans="1:65" s="2" customFormat="1" ht="16.5" customHeight="1">
      <c r="A600" s="35"/>
      <c r="B600" s="36"/>
      <c r="C600" s="204" t="s">
        <v>824</v>
      </c>
      <c r="D600" s="204" t="s">
        <v>143</v>
      </c>
      <c r="E600" s="205" t="s">
        <v>825</v>
      </c>
      <c r="F600" s="206" t="s">
        <v>826</v>
      </c>
      <c r="G600" s="207" t="s">
        <v>411</v>
      </c>
      <c r="H600" s="208">
        <v>4</v>
      </c>
      <c r="I600" s="209"/>
      <c r="J600" s="210">
        <f>ROUND(I600*H600,2)</f>
        <v>0</v>
      </c>
      <c r="K600" s="206" t="s">
        <v>147</v>
      </c>
      <c r="L600" s="40"/>
      <c r="M600" s="211" t="s">
        <v>1</v>
      </c>
      <c r="N600" s="212" t="s">
        <v>44</v>
      </c>
      <c r="O600" s="72"/>
      <c r="P600" s="213">
        <f>O600*H600</f>
        <v>0</v>
      </c>
      <c r="Q600" s="213">
        <v>0.12303</v>
      </c>
      <c r="R600" s="213">
        <f>Q600*H600</f>
        <v>0.49212</v>
      </c>
      <c r="S600" s="213">
        <v>0</v>
      </c>
      <c r="T600" s="214">
        <f>S600*H600</f>
        <v>0</v>
      </c>
      <c r="U600" s="35"/>
      <c r="V600" s="35"/>
      <c r="W600" s="35"/>
      <c r="X600" s="35"/>
      <c r="Y600" s="35"/>
      <c r="Z600" s="35"/>
      <c r="AA600" s="35"/>
      <c r="AB600" s="35"/>
      <c r="AC600" s="35"/>
      <c r="AD600" s="35"/>
      <c r="AE600" s="35"/>
      <c r="AR600" s="215" t="s">
        <v>148</v>
      </c>
      <c r="AT600" s="215" t="s">
        <v>143</v>
      </c>
      <c r="AU600" s="215" t="s">
        <v>89</v>
      </c>
      <c r="AY600" s="18" t="s">
        <v>141</v>
      </c>
      <c r="BE600" s="216">
        <f>IF(N600="základní",J600,0)</f>
        <v>0</v>
      </c>
      <c r="BF600" s="216">
        <f>IF(N600="snížená",J600,0)</f>
        <v>0</v>
      </c>
      <c r="BG600" s="216">
        <f>IF(N600="zákl. přenesená",J600,0)</f>
        <v>0</v>
      </c>
      <c r="BH600" s="216">
        <f>IF(N600="sníž. přenesená",J600,0)</f>
        <v>0</v>
      </c>
      <c r="BI600" s="216">
        <f>IF(N600="nulová",J600,0)</f>
        <v>0</v>
      </c>
      <c r="BJ600" s="18" t="s">
        <v>87</v>
      </c>
      <c r="BK600" s="216">
        <f>ROUND(I600*H600,2)</f>
        <v>0</v>
      </c>
      <c r="BL600" s="18" t="s">
        <v>148</v>
      </c>
      <c r="BM600" s="215" t="s">
        <v>827</v>
      </c>
    </row>
    <row r="601" spans="1:65" s="13" customFormat="1" ht="11.25">
      <c r="B601" s="217"/>
      <c r="C601" s="218"/>
      <c r="D601" s="219" t="s">
        <v>150</v>
      </c>
      <c r="E601" s="220" t="s">
        <v>1</v>
      </c>
      <c r="F601" s="221" t="s">
        <v>828</v>
      </c>
      <c r="G601" s="218"/>
      <c r="H601" s="220" t="s">
        <v>1</v>
      </c>
      <c r="I601" s="222"/>
      <c r="J601" s="218"/>
      <c r="K601" s="218"/>
      <c r="L601" s="223"/>
      <c r="M601" s="224"/>
      <c r="N601" s="225"/>
      <c r="O601" s="225"/>
      <c r="P601" s="225"/>
      <c r="Q601" s="225"/>
      <c r="R601" s="225"/>
      <c r="S601" s="225"/>
      <c r="T601" s="226"/>
      <c r="AT601" s="227" t="s">
        <v>150</v>
      </c>
      <c r="AU601" s="227" t="s">
        <v>89</v>
      </c>
      <c r="AV601" s="13" t="s">
        <v>87</v>
      </c>
      <c r="AW601" s="13" t="s">
        <v>34</v>
      </c>
      <c r="AX601" s="13" t="s">
        <v>79</v>
      </c>
      <c r="AY601" s="227" t="s">
        <v>141</v>
      </c>
    </row>
    <row r="602" spans="1:65" s="14" customFormat="1" ht="11.25">
      <c r="B602" s="228"/>
      <c r="C602" s="229"/>
      <c r="D602" s="219" t="s">
        <v>150</v>
      </c>
      <c r="E602" s="230" t="s">
        <v>1</v>
      </c>
      <c r="F602" s="231" t="s">
        <v>148</v>
      </c>
      <c r="G602" s="229"/>
      <c r="H602" s="232">
        <v>4</v>
      </c>
      <c r="I602" s="233"/>
      <c r="J602" s="229"/>
      <c r="K602" s="229"/>
      <c r="L602" s="234"/>
      <c r="M602" s="235"/>
      <c r="N602" s="236"/>
      <c r="O602" s="236"/>
      <c r="P602" s="236"/>
      <c r="Q602" s="236"/>
      <c r="R602" s="236"/>
      <c r="S602" s="236"/>
      <c r="T602" s="237"/>
      <c r="AT602" s="238" t="s">
        <v>150</v>
      </c>
      <c r="AU602" s="238" t="s">
        <v>89</v>
      </c>
      <c r="AV602" s="14" t="s">
        <v>89</v>
      </c>
      <c r="AW602" s="14" t="s">
        <v>34</v>
      </c>
      <c r="AX602" s="14" t="s">
        <v>87</v>
      </c>
      <c r="AY602" s="238" t="s">
        <v>141</v>
      </c>
    </row>
    <row r="603" spans="1:65" s="2" customFormat="1" ht="24" customHeight="1">
      <c r="A603" s="35"/>
      <c r="B603" s="36"/>
      <c r="C603" s="261" t="s">
        <v>829</v>
      </c>
      <c r="D603" s="261" t="s">
        <v>278</v>
      </c>
      <c r="E603" s="262" t="s">
        <v>830</v>
      </c>
      <c r="F603" s="263" t="s">
        <v>831</v>
      </c>
      <c r="G603" s="264" t="s">
        <v>411</v>
      </c>
      <c r="H603" s="265">
        <v>4</v>
      </c>
      <c r="I603" s="266"/>
      <c r="J603" s="267">
        <f>ROUND(I603*H603,2)</f>
        <v>0</v>
      </c>
      <c r="K603" s="263" t="s">
        <v>147</v>
      </c>
      <c r="L603" s="268"/>
      <c r="M603" s="269" t="s">
        <v>1</v>
      </c>
      <c r="N603" s="270" t="s">
        <v>44</v>
      </c>
      <c r="O603" s="72"/>
      <c r="P603" s="213">
        <f>O603*H603</f>
        <v>0</v>
      </c>
      <c r="Q603" s="213">
        <v>1.3299999999999999E-2</v>
      </c>
      <c r="R603" s="213">
        <f>Q603*H603</f>
        <v>5.3199999999999997E-2</v>
      </c>
      <c r="S603" s="213">
        <v>0</v>
      </c>
      <c r="T603" s="214">
        <f>S603*H603</f>
        <v>0</v>
      </c>
      <c r="U603" s="35"/>
      <c r="V603" s="35"/>
      <c r="W603" s="35"/>
      <c r="X603" s="35"/>
      <c r="Y603" s="35"/>
      <c r="Z603" s="35"/>
      <c r="AA603" s="35"/>
      <c r="AB603" s="35"/>
      <c r="AC603" s="35"/>
      <c r="AD603" s="35"/>
      <c r="AE603" s="35"/>
      <c r="AR603" s="215" t="s">
        <v>186</v>
      </c>
      <c r="AT603" s="215" t="s">
        <v>278</v>
      </c>
      <c r="AU603" s="215" t="s">
        <v>89</v>
      </c>
      <c r="AY603" s="18" t="s">
        <v>141</v>
      </c>
      <c r="BE603" s="216">
        <f>IF(N603="základní",J603,0)</f>
        <v>0</v>
      </c>
      <c r="BF603" s="216">
        <f>IF(N603="snížená",J603,0)</f>
        <v>0</v>
      </c>
      <c r="BG603" s="216">
        <f>IF(N603="zákl. přenesená",J603,0)</f>
        <v>0</v>
      </c>
      <c r="BH603" s="216">
        <f>IF(N603="sníž. přenesená",J603,0)</f>
        <v>0</v>
      </c>
      <c r="BI603" s="216">
        <f>IF(N603="nulová",J603,0)</f>
        <v>0</v>
      </c>
      <c r="BJ603" s="18" t="s">
        <v>87</v>
      </c>
      <c r="BK603" s="216">
        <f>ROUND(I603*H603,2)</f>
        <v>0</v>
      </c>
      <c r="BL603" s="18" t="s">
        <v>148</v>
      </c>
      <c r="BM603" s="215" t="s">
        <v>832</v>
      </c>
    </row>
    <row r="604" spans="1:65" s="13" customFormat="1" ht="11.25">
      <c r="B604" s="217"/>
      <c r="C604" s="218"/>
      <c r="D604" s="219" t="s">
        <v>150</v>
      </c>
      <c r="E604" s="220" t="s">
        <v>1</v>
      </c>
      <c r="F604" s="221" t="s">
        <v>833</v>
      </c>
      <c r="G604" s="218"/>
      <c r="H604" s="220" t="s">
        <v>1</v>
      </c>
      <c r="I604" s="222"/>
      <c r="J604" s="218"/>
      <c r="K604" s="218"/>
      <c r="L604" s="223"/>
      <c r="M604" s="224"/>
      <c r="N604" s="225"/>
      <c r="O604" s="225"/>
      <c r="P604" s="225"/>
      <c r="Q604" s="225"/>
      <c r="R604" s="225"/>
      <c r="S604" s="225"/>
      <c r="T604" s="226"/>
      <c r="AT604" s="227" t="s">
        <v>150</v>
      </c>
      <c r="AU604" s="227" t="s">
        <v>89</v>
      </c>
      <c r="AV604" s="13" t="s">
        <v>87</v>
      </c>
      <c r="AW604" s="13" t="s">
        <v>34</v>
      </c>
      <c r="AX604" s="13" t="s">
        <v>79</v>
      </c>
      <c r="AY604" s="227" t="s">
        <v>141</v>
      </c>
    </row>
    <row r="605" spans="1:65" s="14" customFormat="1" ht="11.25">
      <c r="B605" s="228"/>
      <c r="C605" s="229"/>
      <c r="D605" s="219" t="s">
        <v>150</v>
      </c>
      <c r="E605" s="230" t="s">
        <v>1</v>
      </c>
      <c r="F605" s="231" t="s">
        <v>148</v>
      </c>
      <c r="G605" s="229"/>
      <c r="H605" s="232">
        <v>4</v>
      </c>
      <c r="I605" s="233"/>
      <c r="J605" s="229"/>
      <c r="K605" s="229"/>
      <c r="L605" s="234"/>
      <c r="M605" s="235"/>
      <c r="N605" s="236"/>
      <c r="O605" s="236"/>
      <c r="P605" s="236"/>
      <c r="Q605" s="236"/>
      <c r="R605" s="236"/>
      <c r="S605" s="236"/>
      <c r="T605" s="237"/>
      <c r="AT605" s="238" t="s">
        <v>150</v>
      </c>
      <c r="AU605" s="238" t="s">
        <v>89</v>
      </c>
      <c r="AV605" s="14" t="s">
        <v>89</v>
      </c>
      <c r="AW605" s="14" t="s">
        <v>34</v>
      </c>
      <c r="AX605" s="14" t="s">
        <v>87</v>
      </c>
      <c r="AY605" s="238" t="s">
        <v>141</v>
      </c>
    </row>
    <row r="606" spans="1:65" s="2" customFormat="1" ht="16.5" customHeight="1">
      <c r="A606" s="35"/>
      <c r="B606" s="36"/>
      <c r="C606" s="204" t="s">
        <v>834</v>
      </c>
      <c r="D606" s="204" t="s">
        <v>143</v>
      </c>
      <c r="E606" s="205" t="s">
        <v>835</v>
      </c>
      <c r="F606" s="206" t="s">
        <v>836</v>
      </c>
      <c r="G606" s="207" t="s">
        <v>411</v>
      </c>
      <c r="H606" s="208">
        <v>2</v>
      </c>
      <c r="I606" s="209"/>
      <c r="J606" s="210">
        <f>ROUND(I606*H606,2)</f>
        <v>0</v>
      </c>
      <c r="K606" s="206" t="s">
        <v>147</v>
      </c>
      <c r="L606" s="40"/>
      <c r="M606" s="211" t="s">
        <v>1</v>
      </c>
      <c r="N606" s="212" t="s">
        <v>44</v>
      </c>
      <c r="O606" s="72"/>
      <c r="P606" s="213">
        <f>O606*H606</f>
        <v>0</v>
      </c>
      <c r="Q606" s="213">
        <v>0.32906000000000002</v>
      </c>
      <c r="R606" s="213">
        <f>Q606*H606</f>
        <v>0.65812000000000004</v>
      </c>
      <c r="S606" s="213">
        <v>0</v>
      </c>
      <c r="T606" s="214">
        <f>S606*H606</f>
        <v>0</v>
      </c>
      <c r="U606" s="35"/>
      <c r="V606" s="35"/>
      <c r="W606" s="35"/>
      <c r="X606" s="35"/>
      <c r="Y606" s="35"/>
      <c r="Z606" s="35"/>
      <c r="AA606" s="35"/>
      <c r="AB606" s="35"/>
      <c r="AC606" s="35"/>
      <c r="AD606" s="35"/>
      <c r="AE606" s="35"/>
      <c r="AR606" s="215" t="s">
        <v>148</v>
      </c>
      <c r="AT606" s="215" t="s">
        <v>143</v>
      </c>
      <c r="AU606" s="215" t="s">
        <v>89</v>
      </c>
      <c r="AY606" s="18" t="s">
        <v>141</v>
      </c>
      <c r="BE606" s="216">
        <f>IF(N606="základní",J606,0)</f>
        <v>0</v>
      </c>
      <c r="BF606" s="216">
        <f>IF(N606="snížená",J606,0)</f>
        <v>0</v>
      </c>
      <c r="BG606" s="216">
        <f>IF(N606="zákl. přenesená",J606,0)</f>
        <v>0</v>
      </c>
      <c r="BH606" s="216">
        <f>IF(N606="sníž. přenesená",J606,0)</f>
        <v>0</v>
      </c>
      <c r="BI606" s="216">
        <f>IF(N606="nulová",J606,0)</f>
        <v>0</v>
      </c>
      <c r="BJ606" s="18" t="s">
        <v>87</v>
      </c>
      <c r="BK606" s="216">
        <f>ROUND(I606*H606,2)</f>
        <v>0</v>
      </c>
      <c r="BL606" s="18" t="s">
        <v>148</v>
      </c>
      <c r="BM606" s="215" t="s">
        <v>837</v>
      </c>
    </row>
    <row r="607" spans="1:65" s="13" customFormat="1" ht="11.25">
      <c r="B607" s="217"/>
      <c r="C607" s="218"/>
      <c r="D607" s="219" t="s">
        <v>150</v>
      </c>
      <c r="E607" s="220" t="s">
        <v>1</v>
      </c>
      <c r="F607" s="221" t="s">
        <v>838</v>
      </c>
      <c r="G607" s="218"/>
      <c r="H607" s="220" t="s">
        <v>1</v>
      </c>
      <c r="I607" s="222"/>
      <c r="J607" s="218"/>
      <c r="K607" s="218"/>
      <c r="L607" s="223"/>
      <c r="M607" s="224"/>
      <c r="N607" s="225"/>
      <c r="O607" s="225"/>
      <c r="P607" s="225"/>
      <c r="Q607" s="225"/>
      <c r="R607" s="225"/>
      <c r="S607" s="225"/>
      <c r="T607" s="226"/>
      <c r="AT607" s="227" t="s">
        <v>150</v>
      </c>
      <c r="AU607" s="227" t="s">
        <v>89</v>
      </c>
      <c r="AV607" s="13" t="s">
        <v>87</v>
      </c>
      <c r="AW607" s="13" t="s">
        <v>34</v>
      </c>
      <c r="AX607" s="13" t="s">
        <v>79</v>
      </c>
      <c r="AY607" s="227" t="s">
        <v>141</v>
      </c>
    </row>
    <row r="608" spans="1:65" s="14" customFormat="1" ht="11.25">
      <c r="B608" s="228"/>
      <c r="C608" s="229"/>
      <c r="D608" s="219" t="s">
        <v>150</v>
      </c>
      <c r="E608" s="230" t="s">
        <v>1</v>
      </c>
      <c r="F608" s="231" t="s">
        <v>89</v>
      </c>
      <c r="G608" s="229"/>
      <c r="H608" s="232">
        <v>2</v>
      </c>
      <c r="I608" s="233"/>
      <c r="J608" s="229"/>
      <c r="K608" s="229"/>
      <c r="L608" s="234"/>
      <c r="M608" s="235"/>
      <c r="N608" s="236"/>
      <c r="O608" s="236"/>
      <c r="P608" s="236"/>
      <c r="Q608" s="236"/>
      <c r="R608" s="236"/>
      <c r="S608" s="236"/>
      <c r="T608" s="237"/>
      <c r="AT608" s="238" t="s">
        <v>150</v>
      </c>
      <c r="AU608" s="238" t="s">
        <v>89</v>
      </c>
      <c r="AV608" s="14" t="s">
        <v>89</v>
      </c>
      <c r="AW608" s="14" t="s">
        <v>34</v>
      </c>
      <c r="AX608" s="14" t="s">
        <v>87</v>
      </c>
      <c r="AY608" s="238" t="s">
        <v>141</v>
      </c>
    </row>
    <row r="609" spans="1:65" s="2" customFormat="1" ht="16.5" customHeight="1">
      <c r="A609" s="35"/>
      <c r="B609" s="36"/>
      <c r="C609" s="261" t="s">
        <v>839</v>
      </c>
      <c r="D609" s="261" t="s">
        <v>278</v>
      </c>
      <c r="E609" s="262" t="s">
        <v>840</v>
      </c>
      <c r="F609" s="263" t="s">
        <v>841</v>
      </c>
      <c r="G609" s="264" t="s">
        <v>411</v>
      </c>
      <c r="H609" s="265">
        <v>2</v>
      </c>
      <c r="I609" s="266"/>
      <c r="J609" s="267">
        <f>ROUND(I609*H609,2)</f>
        <v>0</v>
      </c>
      <c r="K609" s="263" t="s">
        <v>147</v>
      </c>
      <c r="L609" s="268"/>
      <c r="M609" s="269" t="s">
        <v>1</v>
      </c>
      <c r="N609" s="270" t="s">
        <v>44</v>
      </c>
      <c r="O609" s="72"/>
      <c r="P609" s="213">
        <f>O609*H609</f>
        <v>0</v>
      </c>
      <c r="Q609" s="213">
        <v>2.9499999999999998E-2</v>
      </c>
      <c r="R609" s="213">
        <f>Q609*H609</f>
        <v>5.8999999999999997E-2</v>
      </c>
      <c r="S609" s="213">
        <v>0</v>
      </c>
      <c r="T609" s="214">
        <f>S609*H609</f>
        <v>0</v>
      </c>
      <c r="U609" s="35"/>
      <c r="V609" s="35"/>
      <c r="W609" s="35"/>
      <c r="X609" s="35"/>
      <c r="Y609" s="35"/>
      <c r="Z609" s="35"/>
      <c r="AA609" s="35"/>
      <c r="AB609" s="35"/>
      <c r="AC609" s="35"/>
      <c r="AD609" s="35"/>
      <c r="AE609" s="35"/>
      <c r="AR609" s="215" t="s">
        <v>186</v>
      </c>
      <c r="AT609" s="215" t="s">
        <v>278</v>
      </c>
      <c r="AU609" s="215" t="s">
        <v>89</v>
      </c>
      <c r="AY609" s="18" t="s">
        <v>141</v>
      </c>
      <c r="BE609" s="216">
        <f>IF(N609="základní",J609,0)</f>
        <v>0</v>
      </c>
      <c r="BF609" s="216">
        <f>IF(N609="snížená",J609,0)</f>
        <v>0</v>
      </c>
      <c r="BG609" s="216">
        <f>IF(N609="zákl. přenesená",J609,0)</f>
        <v>0</v>
      </c>
      <c r="BH609" s="216">
        <f>IF(N609="sníž. přenesená",J609,0)</f>
        <v>0</v>
      </c>
      <c r="BI609" s="216">
        <f>IF(N609="nulová",J609,0)</f>
        <v>0</v>
      </c>
      <c r="BJ609" s="18" t="s">
        <v>87</v>
      </c>
      <c r="BK609" s="216">
        <f>ROUND(I609*H609,2)</f>
        <v>0</v>
      </c>
      <c r="BL609" s="18" t="s">
        <v>148</v>
      </c>
      <c r="BM609" s="215" t="s">
        <v>842</v>
      </c>
    </row>
    <row r="610" spans="1:65" s="13" customFormat="1" ht="11.25">
      <c r="B610" s="217"/>
      <c r="C610" s="218"/>
      <c r="D610" s="219" t="s">
        <v>150</v>
      </c>
      <c r="E610" s="220" t="s">
        <v>1</v>
      </c>
      <c r="F610" s="221" t="s">
        <v>843</v>
      </c>
      <c r="G610" s="218"/>
      <c r="H610" s="220" t="s">
        <v>1</v>
      </c>
      <c r="I610" s="222"/>
      <c r="J610" s="218"/>
      <c r="K610" s="218"/>
      <c r="L610" s="223"/>
      <c r="M610" s="224"/>
      <c r="N610" s="225"/>
      <c r="O610" s="225"/>
      <c r="P610" s="225"/>
      <c r="Q610" s="225"/>
      <c r="R610" s="225"/>
      <c r="S610" s="225"/>
      <c r="T610" s="226"/>
      <c r="AT610" s="227" t="s">
        <v>150</v>
      </c>
      <c r="AU610" s="227" t="s">
        <v>89</v>
      </c>
      <c r="AV610" s="13" t="s">
        <v>87</v>
      </c>
      <c r="AW610" s="13" t="s">
        <v>34</v>
      </c>
      <c r="AX610" s="13" t="s">
        <v>79</v>
      </c>
      <c r="AY610" s="227" t="s">
        <v>141</v>
      </c>
    </row>
    <row r="611" spans="1:65" s="14" customFormat="1" ht="11.25">
      <c r="B611" s="228"/>
      <c r="C611" s="229"/>
      <c r="D611" s="219" t="s">
        <v>150</v>
      </c>
      <c r="E611" s="230" t="s">
        <v>1</v>
      </c>
      <c r="F611" s="231" t="s">
        <v>89</v>
      </c>
      <c r="G611" s="229"/>
      <c r="H611" s="232">
        <v>2</v>
      </c>
      <c r="I611" s="233"/>
      <c r="J611" s="229"/>
      <c r="K611" s="229"/>
      <c r="L611" s="234"/>
      <c r="M611" s="235"/>
      <c r="N611" s="236"/>
      <c r="O611" s="236"/>
      <c r="P611" s="236"/>
      <c r="Q611" s="236"/>
      <c r="R611" s="236"/>
      <c r="S611" s="236"/>
      <c r="T611" s="237"/>
      <c r="AT611" s="238" t="s">
        <v>150</v>
      </c>
      <c r="AU611" s="238" t="s">
        <v>89</v>
      </c>
      <c r="AV611" s="14" t="s">
        <v>89</v>
      </c>
      <c r="AW611" s="14" t="s">
        <v>34</v>
      </c>
      <c r="AX611" s="14" t="s">
        <v>87</v>
      </c>
      <c r="AY611" s="238" t="s">
        <v>141</v>
      </c>
    </row>
    <row r="612" spans="1:65" s="2" customFormat="1" ht="16.5" customHeight="1">
      <c r="A612" s="35"/>
      <c r="B612" s="36"/>
      <c r="C612" s="204" t="s">
        <v>844</v>
      </c>
      <c r="D612" s="204" t="s">
        <v>143</v>
      </c>
      <c r="E612" s="205" t="s">
        <v>845</v>
      </c>
      <c r="F612" s="206" t="s">
        <v>846</v>
      </c>
      <c r="G612" s="207" t="s">
        <v>486</v>
      </c>
      <c r="H612" s="208">
        <v>84</v>
      </c>
      <c r="I612" s="209"/>
      <c r="J612" s="210">
        <f>ROUND(I612*H612,2)</f>
        <v>0</v>
      </c>
      <c r="K612" s="206" t="s">
        <v>147</v>
      </c>
      <c r="L612" s="40"/>
      <c r="M612" s="211" t="s">
        <v>1</v>
      </c>
      <c r="N612" s="212" t="s">
        <v>44</v>
      </c>
      <c r="O612" s="72"/>
      <c r="P612" s="213">
        <f>O612*H612</f>
        <v>0</v>
      </c>
      <c r="Q612" s="213">
        <v>1.2999999999999999E-4</v>
      </c>
      <c r="R612" s="213">
        <f>Q612*H612</f>
        <v>1.0919999999999999E-2</v>
      </c>
      <c r="S612" s="213">
        <v>0</v>
      </c>
      <c r="T612" s="214">
        <f>S612*H612</f>
        <v>0</v>
      </c>
      <c r="U612" s="35"/>
      <c r="V612" s="35"/>
      <c r="W612" s="35"/>
      <c r="X612" s="35"/>
      <c r="Y612" s="35"/>
      <c r="Z612" s="35"/>
      <c r="AA612" s="35"/>
      <c r="AB612" s="35"/>
      <c r="AC612" s="35"/>
      <c r="AD612" s="35"/>
      <c r="AE612" s="35"/>
      <c r="AR612" s="215" t="s">
        <v>148</v>
      </c>
      <c r="AT612" s="215" t="s">
        <v>143</v>
      </c>
      <c r="AU612" s="215" t="s">
        <v>89</v>
      </c>
      <c r="AY612" s="18" t="s">
        <v>141</v>
      </c>
      <c r="BE612" s="216">
        <f>IF(N612="základní",J612,0)</f>
        <v>0</v>
      </c>
      <c r="BF612" s="216">
        <f>IF(N612="snížená",J612,0)</f>
        <v>0</v>
      </c>
      <c r="BG612" s="216">
        <f>IF(N612="zákl. přenesená",J612,0)</f>
        <v>0</v>
      </c>
      <c r="BH612" s="216">
        <f>IF(N612="sníž. přenesená",J612,0)</f>
        <v>0</v>
      </c>
      <c r="BI612" s="216">
        <f>IF(N612="nulová",J612,0)</f>
        <v>0</v>
      </c>
      <c r="BJ612" s="18" t="s">
        <v>87</v>
      </c>
      <c r="BK612" s="216">
        <f>ROUND(I612*H612,2)</f>
        <v>0</v>
      </c>
      <c r="BL612" s="18" t="s">
        <v>148</v>
      </c>
      <c r="BM612" s="215" t="s">
        <v>847</v>
      </c>
    </row>
    <row r="613" spans="1:65" s="13" customFormat="1" ht="11.25">
      <c r="B613" s="217"/>
      <c r="C613" s="218"/>
      <c r="D613" s="219" t="s">
        <v>150</v>
      </c>
      <c r="E613" s="220" t="s">
        <v>1</v>
      </c>
      <c r="F613" s="221" t="s">
        <v>848</v>
      </c>
      <c r="G613" s="218"/>
      <c r="H613" s="220" t="s">
        <v>1</v>
      </c>
      <c r="I613" s="222"/>
      <c r="J613" s="218"/>
      <c r="K613" s="218"/>
      <c r="L613" s="223"/>
      <c r="M613" s="224"/>
      <c r="N613" s="225"/>
      <c r="O613" s="225"/>
      <c r="P613" s="225"/>
      <c r="Q613" s="225"/>
      <c r="R613" s="225"/>
      <c r="S613" s="225"/>
      <c r="T613" s="226"/>
      <c r="AT613" s="227" t="s">
        <v>150</v>
      </c>
      <c r="AU613" s="227" t="s">
        <v>89</v>
      </c>
      <c r="AV613" s="13" t="s">
        <v>87</v>
      </c>
      <c r="AW613" s="13" t="s">
        <v>34</v>
      </c>
      <c r="AX613" s="13" t="s">
        <v>79</v>
      </c>
      <c r="AY613" s="227" t="s">
        <v>141</v>
      </c>
    </row>
    <row r="614" spans="1:65" s="14" customFormat="1" ht="11.25">
      <c r="B614" s="228"/>
      <c r="C614" s="229"/>
      <c r="D614" s="219" t="s">
        <v>150</v>
      </c>
      <c r="E614" s="230" t="s">
        <v>1</v>
      </c>
      <c r="F614" s="231" t="s">
        <v>675</v>
      </c>
      <c r="G614" s="229"/>
      <c r="H614" s="232">
        <v>22</v>
      </c>
      <c r="I614" s="233"/>
      <c r="J614" s="229"/>
      <c r="K614" s="229"/>
      <c r="L614" s="234"/>
      <c r="M614" s="235"/>
      <c r="N614" s="236"/>
      <c r="O614" s="236"/>
      <c r="P614" s="236"/>
      <c r="Q614" s="236"/>
      <c r="R614" s="236"/>
      <c r="S614" s="236"/>
      <c r="T614" s="237"/>
      <c r="AT614" s="238" t="s">
        <v>150</v>
      </c>
      <c r="AU614" s="238" t="s">
        <v>89</v>
      </c>
      <c r="AV614" s="14" t="s">
        <v>89</v>
      </c>
      <c r="AW614" s="14" t="s">
        <v>34</v>
      </c>
      <c r="AX614" s="14" t="s">
        <v>79</v>
      </c>
      <c r="AY614" s="238" t="s">
        <v>141</v>
      </c>
    </row>
    <row r="615" spans="1:65" s="13" customFormat="1" ht="11.25">
      <c r="B615" s="217"/>
      <c r="C615" s="218"/>
      <c r="D615" s="219" t="s">
        <v>150</v>
      </c>
      <c r="E615" s="220" t="s">
        <v>1</v>
      </c>
      <c r="F615" s="221" t="s">
        <v>849</v>
      </c>
      <c r="G615" s="218"/>
      <c r="H615" s="220" t="s">
        <v>1</v>
      </c>
      <c r="I615" s="222"/>
      <c r="J615" s="218"/>
      <c r="K615" s="218"/>
      <c r="L615" s="223"/>
      <c r="M615" s="224"/>
      <c r="N615" s="225"/>
      <c r="O615" s="225"/>
      <c r="P615" s="225"/>
      <c r="Q615" s="225"/>
      <c r="R615" s="225"/>
      <c r="S615" s="225"/>
      <c r="T615" s="226"/>
      <c r="AT615" s="227" t="s">
        <v>150</v>
      </c>
      <c r="AU615" s="227" t="s">
        <v>89</v>
      </c>
      <c r="AV615" s="13" t="s">
        <v>87</v>
      </c>
      <c r="AW615" s="13" t="s">
        <v>34</v>
      </c>
      <c r="AX615" s="13" t="s">
        <v>79</v>
      </c>
      <c r="AY615" s="227" t="s">
        <v>141</v>
      </c>
    </row>
    <row r="616" spans="1:65" s="14" customFormat="1" ht="11.25">
      <c r="B616" s="228"/>
      <c r="C616" s="229"/>
      <c r="D616" s="219" t="s">
        <v>150</v>
      </c>
      <c r="E616" s="230" t="s">
        <v>1</v>
      </c>
      <c r="F616" s="231" t="s">
        <v>680</v>
      </c>
      <c r="G616" s="229"/>
      <c r="H616" s="232">
        <v>62</v>
      </c>
      <c r="I616" s="233"/>
      <c r="J616" s="229"/>
      <c r="K616" s="229"/>
      <c r="L616" s="234"/>
      <c r="M616" s="235"/>
      <c r="N616" s="236"/>
      <c r="O616" s="236"/>
      <c r="P616" s="236"/>
      <c r="Q616" s="236"/>
      <c r="R616" s="236"/>
      <c r="S616" s="236"/>
      <c r="T616" s="237"/>
      <c r="AT616" s="238" t="s">
        <v>150</v>
      </c>
      <c r="AU616" s="238" t="s">
        <v>89</v>
      </c>
      <c r="AV616" s="14" t="s">
        <v>89</v>
      </c>
      <c r="AW616" s="14" t="s">
        <v>34</v>
      </c>
      <c r="AX616" s="14" t="s">
        <v>79</v>
      </c>
      <c r="AY616" s="238" t="s">
        <v>141</v>
      </c>
    </row>
    <row r="617" spans="1:65" s="15" customFormat="1" ht="11.25">
      <c r="B617" s="239"/>
      <c r="C617" s="240"/>
      <c r="D617" s="219" t="s">
        <v>150</v>
      </c>
      <c r="E617" s="241" t="s">
        <v>1</v>
      </c>
      <c r="F617" s="242" t="s">
        <v>221</v>
      </c>
      <c r="G617" s="240"/>
      <c r="H617" s="243">
        <v>84</v>
      </c>
      <c r="I617" s="244"/>
      <c r="J617" s="240"/>
      <c r="K617" s="240"/>
      <c r="L617" s="245"/>
      <c r="M617" s="246"/>
      <c r="N617" s="247"/>
      <c r="O617" s="247"/>
      <c r="P617" s="247"/>
      <c r="Q617" s="247"/>
      <c r="R617" s="247"/>
      <c r="S617" s="247"/>
      <c r="T617" s="248"/>
      <c r="AT617" s="249" t="s">
        <v>150</v>
      </c>
      <c r="AU617" s="249" t="s">
        <v>89</v>
      </c>
      <c r="AV617" s="15" t="s">
        <v>148</v>
      </c>
      <c r="AW617" s="15" t="s">
        <v>34</v>
      </c>
      <c r="AX617" s="15" t="s">
        <v>87</v>
      </c>
      <c r="AY617" s="249" t="s">
        <v>141</v>
      </c>
    </row>
    <row r="618" spans="1:65" s="2" customFormat="1" ht="72" customHeight="1">
      <c r="A618" s="35"/>
      <c r="B618" s="36"/>
      <c r="C618" s="204" t="s">
        <v>850</v>
      </c>
      <c r="D618" s="204" t="s">
        <v>143</v>
      </c>
      <c r="E618" s="205" t="s">
        <v>851</v>
      </c>
      <c r="F618" s="206" t="s">
        <v>852</v>
      </c>
      <c r="G618" s="207" t="s">
        <v>411</v>
      </c>
      <c r="H618" s="208">
        <v>1</v>
      </c>
      <c r="I618" s="209"/>
      <c r="J618" s="210">
        <f>ROUND(I618*H618,2)</f>
        <v>0</v>
      </c>
      <c r="K618" s="206" t="s">
        <v>1</v>
      </c>
      <c r="L618" s="40"/>
      <c r="M618" s="211" t="s">
        <v>1</v>
      </c>
      <c r="N618" s="212" t="s">
        <v>44</v>
      </c>
      <c r="O618" s="72"/>
      <c r="P618" s="213">
        <f>O618*H618</f>
        <v>0</v>
      </c>
      <c r="Q618" s="213">
        <v>0</v>
      </c>
      <c r="R618" s="213">
        <f>Q618*H618</f>
        <v>0</v>
      </c>
      <c r="S618" s="213">
        <v>0</v>
      </c>
      <c r="T618" s="214">
        <f>S618*H618</f>
        <v>0</v>
      </c>
      <c r="U618" s="35"/>
      <c r="V618" s="35"/>
      <c r="W618" s="35"/>
      <c r="X618" s="35"/>
      <c r="Y618" s="35"/>
      <c r="Z618" s="35"/>
      <c r="AA618" s="35"/>
      <c r="AB618" s="35"/>
      <c r="AC618" s="35"/>
      <c r="AD618" s="35"/>
      <c r="AE618" s="35"/>
      <c r="AR618" s="215" t="s">
        <v>148</v>
      </c>
      <c r="AT618" s="215" t="s">
        <v>143</v>
      </c>
      <c r="AU618" s="215" t="s">
        <v>89</v>
      </c>
      <c r="AY618" s="18" t="s">
        <v>141</v>
      </c>
      <c r="BE618" s="216">
        <f>IF(N618="základní",J618,0)</f>
        <v>0</v>
      </c>
      <c r="BF618" s="216">
        <f>IF(N618="snížená",J618,0)</f>
        <v>0</v>
      </c>
      <c r="BG618" s="216">
        <f>IF(N618="zákl. přenesená",J618,0)</f>
        <v>0</v>
      </c>
      <c r="BH618" s="216">
        <f>IF(N618="sníž. přenesená",J618,0)</f>
        <v>0</v>
      </c>
      <c r="BI618" s="216">
        <f>IF(N618="nulová",J618,0)</f>
        <v>0</v>
      </c>
      <c r="BJ618" s="18" t="s">
        <v>87</v>
      </c>
      <c r="BK618" s="216">
        <f>ROUND(I618*H618,2)</f>
        <v>0</v>
      </c>
      <c r="BL618" s="18" t="s">
        <v>148</v>
      </c>
      <c r="BM618" s="215" t="s">
        <v>853</v>
      </c>
    </row>
    <row r="619" spans="1:65" s="12" customFormat="1" ht="22.9" customHeight="1">
      <c r="B619" s="188"/>
      <c r="C619" s="189"/>
      <c r="D619" s="190" t="s">
        <v>78</v>
      </c>
      <c r="E619" s="202" t="s">
        <v>723</v>
      </c>
      <c r="F619" s="202" t="s">
        <v>854</v>
      </c>
      <c r="G619" s="189"/>
      <c r="H619" s="189"/>
      <c r="I619" s="192"/>
      <c r="J619" s="203">
        <f>BK619</f>
        <v>0</v>
      </c>
      <c r="K619" s="189"/>
      <c r="L619" s="194"/>
      <c r="M619" s="195"/>
      <c r="N619" s="196"/>
      <c r="O619" s="196"/>
      <c r="P619" s="197">
        <f>SUM(P620:P783)</f>
        <v>0</v>
      </c>
      <c r="Q619" s="196"/>
      <c r="R619" s="197">
        <f>SUM(R620:R783)</f>
        <v>342.81998499999992</v>
      </c>
      <c r="S619" s="196"/>
      <c r="T619" s="198">
        <f>SUM(T620:T783)</f>
        <v>0</v>
      </c>
      <c r="AR619" s="199" t="s">
        <v>87</v>
      </c>
      <c r="AT619" s="200" t="s">
        <v>78</v>
      </c>
      <c r="AU619" s="200" t="s">
        <v>87</v>
      </c>
      <c r="AY619" s="199" t="s">
        <v>141</v>
      </c>
      <c r="BK619" s="201">
        <f>SUM(BK620:BK783)</f>
        <v>0</v>
      </c>
    </row>
    <row r="620" spans="1:65" s="2" customFormat="1" ht="24" customHeight="1">
      <c r="A620" s="35"/>
      <c r="B620" s="36"/>
      <c r="C620" s="204" t="s">
        <v>855</v>
      </c>
      <c r="D620" s="204" t="s">
        <v>143</v>
      </c>
      <c r="E620" s="205" t="s">
        <v>856</v>
      </c>
      <c r="F620" s="206" t="s">
        <v>857</v>
      </c>
      <c r="G620" s="207" t="s">
        <v>486</v>
      </c>
      <c r="H620" s="208">
        <v>877.5</v>
      </c>
      <c r="I620" s="209"/>
      <c r="J620" s="210">
        <f>ROUND(I620*H620,2)</f>
        <v>0</v>
      </c>
      <c r="K620" s="206" t="s">
        <v>147</v>
      </c>
      <c r="L620" s="40"/>
      <c r="M620" s="211" t="s">
        <v>1</v>
      </c>
      <c r="N620" s="212" t="s">
        <v>44</v>
      </c>
      <c r="O620" s="72"/>
      <c r="P620" s="213">
        <f>O620*H620</f>
        <v>0</v>
      </c>
      <c r="Q620" s="213">
        <v>0.15540000000000001</v>
      </c>
      <c r="R620" s="213">
        <f>Q620*H620</f>
        <v>136.36350000000002</v>
      </c>
      <c r="S620" s="213">
        <v>0</v>
      </c>
      <c r="T620" s="214">
        <f>S620*H620</f>
        <v>0</v>
      </c>
      <c r="U620" s="35"/>
      <c r="V620" s="35"/>
      <c r="W620" s="35"/>
      <c r="X620" s="35"/>
      <c r="Y620" s="35"/>
      <c r="Z620" s="35"/>
      <c r="AA620" s="35"/>
      <c r="AB620" s="35"/>
      <c r="AC620" s="35"/>
      <c r="AD620" s="35"/>
      <c r="AE620" s="35"/>
      <c r="AR620" s="215" t="s">
        <v>148</v>
      </c>
      <c r="AT620" s="215" t="s">
        <v>143</v>
      </c>
      <c r="AU620" s="215" t="s">
        <v>89</v>
      </c>
      <c r="AY620" s="18" t="s">
        <v>141</v>
      </c>
      <c r="BE620" s="216">
        <f>IF(N620="základní",J620,0)</f>
        <v>0</v>
      </c>
      <c r="BF620" s="216">
        <f>IF(N620="snížená",J620,0)</f>
        <v>0</v>
      </c>
      <c r="BG620" s="216">
        <f>IF(N620="zákl. přenesená",J620,0)</f>
        <v>0</v>
      </c>
      <c r="BH620" s="216">
        <f>IF(N620="sníž. přenesená",J620,0)</f>
        <v>0</v>
      </c>
      <c r="BI620" s="216">
        <f>IF(N620="nulová",J620,0)</f>
        <v>0</v>
      </c>
      <c r="BJ620" s="18" t="s">
        <v>87</v>
      </c>
      <c r="BK620" s="216">
        <f>ROUND(I620*H620,2)</f>
        <v>0</v>
      </c>
      <c r="BL620" s="18" t="s">
        <v>148</v>
      </c>
      <c r="BM620" s="215" t="s">
        <v>858</v>
      </c>
    </row>
    <row r="621" spans="1:65" s="13" customFormat="1" ht="11.25">
      <c r="B621" s="217"/>
      <c r="C621" s="218"/>
      <c r="D621" s="219" t="s">
        <v>150</v>
      </c>
      <c r="E621" s="220" t="s">
        <v>1</v>
      </c>
      <c r="F621" s="221" t="s">
        <v>385</v>
      </c>
      <c r="G621" s="218"/>
      <c r="H621" s="220" t="s">
        <v>1</v>
      </c>
      <c r="I621" s="222"/>
      <c r="J621" s="218"/>
      <c r="K621" s="218"/>
      <c r="L621" s="223"/>
      <c r="M621" s="224"/>
      <c r="N621" s="225"/>
      <c r="O621" s="225"/>
      <c r="P621" s="225"/>
      <c r="Q621" s="225"/>
      <c r="R621" s="225"/>
      <c r="S621" s="225"/>
      <c r="T621" s="226"/>
      <c r="AT621" s="227" t="s">
        <v>150</v>
      </c>
      <c r="AU621" s="227" t="s">
        <v>89</v>
      </c>
      <c r="AV621" s="13" t="s">
        <v>87</v>
      </c>
      <c r="AW621" s="13" t="s">
        <v>34</v>
      </c>
      <c r="AX621" s="13" t="s">
        <v>79</v>
      </c>
      <c r="AY621" s="227" t="s">
        <v>141</v>
      </c>
    </row>
    <row r="622" spans="1:65" s="13" customFormat="1" ht="11.25">
      <c r="B622" s="217"/>
      <c r="C622" s="218"/>
      <c r="D622" s="219" t="s">
        <v>150</v>
      </c>
      <c r="E622" s="220" t="s">
        <v>1</v>
      </c>
      <c r="F622" s="221" t="s">
        <v>859</v>
      </c>
      <c r="G622" s="218"/>
      <c r="H622" s="220" t="s">
        <v>1</v>
      </c>
      <c r="I622" s="222"/>
      <c r="J622" s="218"/>
      <c r="K622" s="218"/>
      <c r="L622" s="223"/>
      <c r="M622" s="224"/>
      <c r="N622" s="225"/>
      <c r="O622" s="225"/>
      <c r="P622" s="225"/>
      <c r="Q622" s="225"/>
      <c r="R622" s="225"/>
      <c r="S622" s="225"/>
      <c r="T622" s="226"/>
      <c r="AT622" s="227" t="s">
        <v>150</v>
      </c>
      <c r="AU622" s="227" t="s">
        <v>89</v>
      </c>
      <c r="AV622" s="13" t="s">
        <v>87</v>
      </c>
      <c r="AW622" s="13" t="s">
        <v>34</v>
      </c>
      <c r="AX622" s="13" t="s">
        <v>79</v>
      </c>
      <c r="AY622" s="227" t="s">
        <v>141</v>
      </c>
    </row>
    <row r="623" spans="1:65" s="14" customFormat="1" ht="11.25">
      <c r="B623" s="228"/>
      <c r="C623" s="229"/>
      <c r="D623" s="219" t="s">
        <v>150</v>
      </c>
      <c r="E623" s="230" t="s">
        <v>1</v>
      </c>
      <c r="F623" s="231" t="s">
        <v>860</v>
      </c>
      <c r="G623" s="229"/>
      <c r="H623" s="232">
        <v>164</v>
      </c>
      <c r="I623" s="233"/>
      <c r="J623" s="229"/>
      <c r="K623" s="229"/>
      <c r="L623" s="234"/>
      <c r="M623" s="235"/>
      <c r="N623" s="236"/>
      <c r="O623" s="236"/>
      <c r="P623" s="236"/>
      <c r="Q623" s="236"/>
      <c r="R623" s="236"/>
      <c r="S623" s="236"/>
      <c r="T623" s="237"/>
      <c r="AT623" s="238" t="s">
        <v>150</v>
      </c>
      <c r="AU623" s="238" t="s">
        <v>89</v>
      </c>
      <c r="AV623" s="14" t="s">
        <v>89</v>
      </c>
      <c r="AW623" s="14" t="s">
        <v>34</v>
      </c>
      <c r="AX623" s="14" t="s">
        <v>79</v>
      </c>
      <c r="AY623" s="238" t="s">
        <v>141</v>
      </c>
    </row>
    <row r="624" spans="1:65" s="16" customFormat="1" ht="11.25">
      <c r="B624" s="250"/>
      <c r="C624" s="251"/>
      <c r="D624" s="219" t="s">
        <v>150</v>
      </c>
      <c r="E624" s="252" t="s">
        <v>1</v>
      </c>
      <c r="F624" s="253" t="s">
        <v>272</v>
      </c>
      <c r="G624" s="251"/>
      <c r="H624" s="254">
        <v>164</v>
      </c>
      <c r="I624" s="255"/>
      <c r="J624" s="251"/>
      <c r="K624" s="251"/>
      <c r="L624" s="256"/>
      <c r="M624" s="257"/>
      <c r="N624" s="258"/>
      <c r="O624" s="258"/>
      <c r="P624" s="258"/>
      <c r="Q624" s="258"/>
      <c r="R624" s="258"/>
      <c r="S624" s="258"/>
      <c r="T624" s="259"/>
      <c r="AT624" s="260" t="s">
        <v>150</v>
      </c>
      <c r="AU624" s="260" t="s">
        <v>89</v>
      </c>
      <c r="AV624" s="16" t="s">
        <v>159</v>
      </c>
      <c r="AW624" s="16" t="s">
        <v>34</v>
      </c>
      <c r="AX624" s="16" t="s">
        <v>79</v>
      </c>
      <c r="AY624" s="260" t="s">
        <v>141</v>
      </c>
    </row>
    <row r="625" spans="2:51" s="13" customFormat="1" ht="11.25">
      <c r="B625" s="217"/>
      <c r="C625" s="218"/>
      <c r="D625" s="219" t="s">
        <v>150</v>
      </c>
      <c r="E625" s="220" t="s">
        <v>1</v>
      </c>
      <c r="F625" s="221" t="s">
        <v>861</v>
      </c>
      <c r="G625" s="218"/>
      <c r="H625" s="220" t="s">
        <v>1</v>
      </c>
      <c r="I625" s="222"/>
      <c r="J625" s="218"/>
      <c r="K625" s="218"/>
      <c r="L625" s="223"/>
      <c r="M625" s="224"/>
      <c r="N625" s="225"/>
      <c r="O625" s="225"/>
      <c r="P625" s="225"/>
      <c r="Q625" s="225"/>
      <c r="R625" s="225"/>
      <c r="S625" s="225"/>
      <c r="T625" s="226"/>
      <c r="AT625" s="227" t="s">
        <v>150</v>
      </c>
      <c r="AU625" s="227" t="s">
        <v>89</v>
      </c>
      <c r="AV625" s="13" t="s">
        <v>87</v>
      </c>
      <c r="AW625" s="13" t="s">
        <v>34</v>
      </c>
      <c r="AX625" s="13" t="s">
        <v>79</v>
      </c>
      <c r="AY625" s="227" t="s">
        <v>141</v>
      </c>
    </row>
    <row r="626" spans="2:51" s="14" customFormat="1" ht="11.25">
      <c r="B626" s="228"/>
      <c r="C626" s="229"/>
      <c r="D626" s="219" t="s">
        <v>150</v>
      </c>
      <c r="E626" s="230" t="s">
        <v>1</v>
      </c>
      <c r="F626" s="231" t="s">
        <v>862</v>
      </c>
      <c r="G626" s="229"/>
      <c r="H626" s="232">
        <v>439</v>
      </c>
      <c r="I626" s="233"/>
      <c r="J626" s="229"/>
      <c r="K626" s="229"/>
      <c r="L626" s="234"/>
      <c r="M626" s="235"/>
      <c r="N626" s="236"/>
      <c r="O626" s="236"/>
      <c r="P626" s="236"/>
      <c r="Q626" s="236"/>
      <c r="R626" s="236"/>
      <c r="S626" s="236"/>
      <c r="T626" s="237"/>
      <c r="AT626" s="238" t="s">
        <v>150</v>
      </c>
      <c r="AU626" s="238" t="s">
        <v>89</v>
      </c>
      <c r="AV626" s="14" t="s">
        <v>89</v>
      </c>
      <c r="AW626" s="14" t="s">
        <v>34</v>
      </c>
      <c r="AX626" s="14" t="s">
        <v>79</v>
      </c>
      <c r="AY626" s="238" t="s">
        <v>141</v>
      </c>
    </row>
    <row r="627" spans="2:51" s="16" customFormat="1" ht="11.25">
      <c r="B627" s="250"/>
      <c r="C627" s="251"/>
      <c r="D627" s="219" t="s">
        <v>150</v>
      </c>
      <c r="E627" s="252" t="s">
        <v>1</v>
      </c>
      <c r="F627" s="253" t="s">
        <v>531</v>
      </c>
      <c r="G627" s="251"/>
      <c r="H627" s="254">
        <v>439</v>
      </c>
      <c r="I627" s="255"/>
      <c r="J627" s="251"/>
      <c r="K627" s="251"/>
      <c r="L627" s="256"/>
      <c r="M627" s="257"/>
      <c r="N627" s="258"/>
      <c r="O627" s="258"/>
      <c r="P627" s="258"/>
      <c r="Q627" s="258"/>
      <c r="R627" s="258"/>
      <c r="S627" s="258"/>
      <c r="T627" s="259"/>
      <c r="AT627" s="260" t="s">
        <v>150</v>
      </c>
      <c r="AU627" s="260" t="s">
        <v>89</v>
      </c>
      <c r="AV627" s="16" t="s">
        <v>159</v>
      </c>
      <c r="AW627" s="16" t="s">
        <v>34</v>
      </c>
      <c r="AX627" s="16" t="s">
        <v>79</v>
      </c>
      <c r="AY627" s="260" t="s">
        <v>141</v>
      </c>
    </row>
    <row r="628" spans="2:51" s="13" customFormat="1" ht="11.25">
      <c r="B628" s="217"/>
      <c r="C628" s="218"/>
      <c r="D628" s="219" t="s">
        <v>150</v>
      </c>
      <c r="E628" s="220" t="s">
        <v>1</v>
      </c>
      <c r="F628" s="221" t="s">
        <v>863</v>
      </c>
      <c r="G628" s="218"/>
      <c r="H628" s="220" t="s">
        <v>1</v>
      </c>
      <c r="I628" s="222"/>
      <c r="J628" s="218"/>
      <c r="K628" s="218"/>
      <c r="L628" s="223"/>
      <c r="M628" s="224"/>
      <c r="N628" s="225"/>
      <c r="O628" s="225"/>
      <c r="P628" s="225"/>
      <c r="Q628" s="225"/>
      <c r="R628" s="225"/>
      <c r="S628" s="225"/>
      <c r="T628" s="226"/>
      <c r="AT628" s="227" t="s">
        <v>150</v>
      </c>
      <c r="AU628" s="227" t="s">
        <v>89</v>
      </c>
      <c r="AV628" s="13" t="s">
        <v>87</v>
      </c>
      <c r="AW628" s="13" t="s">
        <v>34</v>
      </c>
      <c r="AX628" s="13" t="s">
        <v>79</v>
      </c>
      <c r="AY628" s="227" t="s">
        <v>141</v>
      </c>
    </row>
    <row r="629" spans="2:51" s="14" customFormat="1" ht="11.25">
      <c r="B629" s="228"/>
      <c r="C629" s="229"/>
      <c r="D629" s="219" t="s">
        <v>150</v>
      </c>
      <c r="E629" s="230" t="s">
        <v>1</v>
      </c>
      <c r="F629" s="231" t="s">
        <v>864</v>
      </c>
      <c r="G629" s="229"/>
      <c r="H629" s="232">
        <v>144</v>
      </c>
      <c r="I629" s="233"/>
      <c r="J629" s="229"/>
      <c r="K629" s="229"/>
      <c r="L629" s="234"/>
      <c r="M629" s="235"/>
      <c r="N629" s="236"/>
      <c r="O629" s="236"/>
      <c r="P629" s="236"/>
      <c r="Q629" s="236"/>
      <c r="R629" s="236"/>
      <c r="S629" s="236"/>
      <c r="T629" s="237"/>
      <c r="AT629" s="238" t="s">
        <v>150</v>
      </c>
      <c r="AU629" s="238" t="s">
        <v>89</v>
      </c>
      <c r="AV629" s="14" t="s">
        <v>89</v>
      </c>
      <c r="AW629" s="14" t="s">
        <v>34</v>
      </c>
      <c r="AX629" s="14" t="s">
        <v>79</v>
      </c>
      <c r="AY629" s="238" t="s">
        <v>141</v>
      </c>
    </row>
    <row r="630" spans="2:51" s="16" customFormat="1" ht="11.25">
      <c r="B630" s="250"/>
      <c r="C630" s="251"/>
      <c r="D630" s="219" t="s">
        <v>150</v>
      </c>
      <c r="E630" s="252" t="s">
        <v>1</v>
      </c>
      <c r="F630" s="253" t="s">
        <v>865</v>
      </c>
      <c r="G630" s="251"/>
      <c r="H630" s="254">
        <v>144</v>
      </c>
      <c r="I630" s="255"/>
      <c r="J630" s="251"/>
      <c r="K630" s="251"/>
      <c r="L630" s="256"/>
      <c r="M630" s="257"/>
      <c r="N630" s="258"/>
      <c r="O630" s="258"/>
      <c r="P630" s="258"/>
      <c r="Q630" s="258"/>
      <c r="R630" s="258"/>
      <c r="S630" s="258"/>
      <c r="T630" s="259"/>
      <c r="AT630" s="260" t="s">
        <v>150</v>
      </c>
      <c r="AU630" s="260" t="s">
        <v>89</v>
      </c>
      <c r="AV630" s="16" t="s">
        <v>159</v>
      </c>
      <c r="AW630" s="16" t="s">
        <v>34</v>
      </c>
      <c r="AX630" s="16" t="s">
        <v>79</v>
      </c>
      <c r="AY630" s="260" t="s">
        <v>141</v>
      </c>
    </row>
    <row r="631" spans="2:51" s="13" customFormat="1" ht="11.25">
      <c r="B631" s="217"/>
      <c r="C631" s="218"/>
      <c r="D631" s="219" t="s">
        <v>150</v>
      </c>
      <c r="E631" s="220" t="s">
        <v>1</v>
      </c>
      <c r="F631" s="221" t="s">
        <v>866</v>
      </c>
      <c r="G631" s="218"/>
      <c r="H631" s="220" t="s">
        <v>1</v>
      </c>
      <c r="I631" s="222"/>
      <c r="J631" s="218"/>
      <c r="K631" s="218"/>
      <c r="L631" s="223"/>
      <c r="M631" s="224"/>
      <c r="N631" s="225"/>
      <c r="O631" s="225"/>
      <c r="P631" s="225"/>
      <c r="Q631" s="225"/>
      <c r="R631" s="225"/>
      <c r="S631" s="225"/>
      <c r="T631" s="226"/>
      <c r="AT631" s="227" t="s">
        <v>150</v>
      </c>
      <c r="AU631" s="227" t="s">
        <v>89</v>
      </c>
      <c r="AV631" s="13" t="s">
        <v>87</v>
      </c>
      <c r="AW631" s="13" t="s">
        <v>34</v>
      </c>
      <c r="AX631" s="13" t="s">
        <v>79</v>
      </c>
      <c r="AY631" s="227" t="s">
        <v>141</v>
      </c>
    </row>
    <row r="632" spans="2:51" s="14" customFormat="1" ht="11.25">
      <c r="B632" s="228"/>
      <c r="C632" s="229"/>
      <c r="D632" s="219" t="s">
        <v>150</v>
      </c>
      <c r="E632" s="230" t="s">
        <v>1</v>
      </c>
      <c r="F632" s="231" t="s">
        <v>867</v>
      </c>
      <c r="G632" s="229"/>
      <c r="H632" s="232">
        <v>29</v>
      </c>
      <c r="I632" s="233"/>
      <c r="J632" s="229"/>
      <c r="K632" s="229"/>
      <c r="L632" s="234"/>
      <c r="M632" s="235"/>
      <c r="N632" s="236"/>
      <c r="O632" s="236"/>
      <c r="P632" s="236"/>
      <c r="Q632" s="236"/>
      <c r="R632" s="236"/>
      <c r="S632" s="236"/>
      <c r="T632" s="237"/>
      <c r="AT632" s="238" t="s">
        <v>150</v>
      </c>
      <c r="AU632" s="238" t="s">
        <v>89</v>
      </c>
      <c r="AV632" s="14" t="s">
        <v>89</v>
      </c>
      <c r="AW632" s="14" t="s">
        <v>34</v>
      </c>
      <c r="AX632" s="14" t="s">
        <v>79</v>
      </c>
      <c r="AY632" s="238" t="s">
        <v>141</v>
      </c>
    </row>
    <row r="633" spans="2:51" s="16" customFormat="1" ht="11.25">
      <c r="B633" s="250"/>
      <c r="C633" s="251"/>
      <c r="D633" s="219" t="s">
        <v>150</v>
      </c>
      <c r="E633" s="252" t="s">
        <v>1</v>
      </c>
      <c r="F633" s="253" t="s">
        <v>868</v>
      </c>
      <c r="G633" s="251"/>
      <c r="H633" s="254">
        <v>29</v>
      </c>
      <c r="I633" s="255"/>
      <c r="J633" s="251"/>
      <c r="K633" s="251"/>
      <c r="L633" s="256"/>
      <c r="M633" s="257"/>
      <c r="N633" s="258"/>
      <c r="O633" s="258"/>
      <c r="P633" s="258"/>
      <c r="Q633" s="258"/>
      <c r="R633" s="258"/>
      <c r="S633" s="258"/>
      <c r="T633" s="259"/>
      <c r="AT633" s="260" t="s">
        <v>150</v>
      </c>
      <c r="AU633" s="260" t="s">
        <v>89</v>
      </c>
      <c r="AV633" s="16" t="s">
        <v>159</v>
      </c>
      <c r="AW633" s="16" t="s">
        <v>34</v>
      </c>
      <c r="AX633" s="16" t="s">
        <v>79</v>
      </c>
      <c r="AY633" s="260" t="s">
        <v>141</v>
      </c>
    </row>
    <row r="634" spans="2:51" s="13" customFormat="1" ht="11.25">
      <c r="B634" s="217"/>
      <c r="C634" s="218"/>
      <c r="D634" s="219" t="s">
        <v>150</v>
      </c>
      <c r="E634" s="220" t="s">
        <v>1</v>
      </c>
      <c r="F634" s="221" t="s">
        <v>869</v>
      </c>
      <c r="G634" s="218"/>
      <c r="H634" s="220" t="s">
        <v>1</v>
      </c>
      <c r="I634" s="222"/>
      <c r="J634" s="218"/>
      <c r="K634" s="218"/>
      <c r="L634" s="223"/>
      <c r="M634" s="224"/>
      <c r="N634" s="225"/>
      <c r="O634" s="225"/>
      <c r="P634" s="225"/>
      <c r="Q634" s="225"/>
      <c r="R634" s="225"/>
      <c r="S634" s="225"/>
      <c r="T634" s="226"/>
      <c r="AT634" s="227" t="s">
        <v>150</v>
      </c>
      <c r="AU634" s="227" t="s">
        <v>89</v>
      </c>
      <c r="AV634" s="13" t="s">
        <v>87</v>
      </c>
      <c r="AW634" s="13" t="s">
        <v>34</v>
      </c>
      <c r="AX634" s="13" t="s">
        <v>79</v>
      </c>
      <c r="AY634" s="227" t="s">
        <v>141</v>
      </c>
    </row>
    <row r="635" spans="2:51" s="14" customFormat="1" ht="11.25">
      <c r="B635" s="228"/>
      <c r="C635" s="229"/>
      <c r="D635" s="219" t="s">
        <v>150</v>
      </c>
      <c r="E635" s="230" t="s">
        <v>1</v>
      </c>
      <c r="F635" s="231" t="s">
        <v>823</v>
      </c>
      <c r="G635" s="229"/>
      <c r="H635" s="232">
        <v>9</v>
      </c>
      <c r="I635" s="233"/>
      <c r="J635" s="229"/>
      <c r="K635" s="229"/>
      <c r="L635" s="234"/>
      <c r="M635" s="235"/>
      <c r="N635" s="236"/>
      <c r="O635" s="236"/>
      <c r="P635" s="236"/>
      <c r="Q635" s="236"/>
      <c r="R635" s="236"/>
      <c r="S635" s="236"/>
      <c r="T635" s="237"/>
      <c r="AT635" s="238" t="s">
        <v>150</v>
      </c>
      <c r="AU635" s="238" t="s">
        <v>89</v>
      </c>
      <c r="AV635" s="14" t="s">
        <v>89</v>
      </c>
      <c r="AW635" s="14" t="s">
        <v>34</v>
      </c>
      <c r="AX635" s="14" t="s">
        <v>79</v>
      </c>
      <c r="AY635" s="238" t="s">
        <v>141</v>
      </c>
    </row>
    <row r="636" spans="2:51" s="16" customFormat="1" ht="11.25">
      <c r="B636" s="250"/>
      <c r="C636" s="251"/>
      <c r="D636" s="219" t="s">
        <v>150</v>
      </c>
      <c r="E636" s="252" t="s">
        <v>1</v>
      </c>
      <c r="F636" s="253" t="s">
        <v>870</v>
      </c>
      <c r="G636" s="251"/>
      <c r="H636" s="254">
        <v>9</v>
      </c>
      <c r="I636" s="255"/>
      <c r="J636" s="251"/>
      <c r="K636" s="251"/>
      <c r="L636" s="256"/>
      <c r="M636" s="257"/>
      <c r="N636" s="258"/>
      <c r="O636" s="258"/>
      <c r="P636" s="258"/>
      <c r="Q636" s="258"/>
      <c r="R636" s="258"/>
      <c r="S636" s="258"/>
      <c r="T636" s="259"/>
      <c r="AT636" s="260" t="s">
        <v>150</v>
      </c>
      <c r="AU636" s="260" t="s">
        <v>89</v>
      </c>
      <c r="AV636" s="16" t="s">
        <v>159</v>
      </c>
      <c r="AW636" s="16" t="s">
        <v>34</v>
      </c>
      <c r="AX636" s="16" t="s">
        <v>79</v>
      </c>
      <c r="AY636" s="260" t="s">
        <v>141</v>
      </c>
    </row>
    <row r="637" spans="2:51" s="13" customFormat="1" ht="11.25">
      <c r="B637" s="217"/>
      <c r="C637" s="218"/>
      <c r="D637" s="219" t="s">
        <v>150</v>
      </c>
      <c r="E637" s="220" t="s">
        <v>1</v>
      </c>
      <c r="F637" s="221" t="s">
        <v>871</v>
      </c>
      <c r="G637" s="218"/>
      <c r="H637" s="220" t="s">
        <v>1</v>
      </c>
      <c r="I637" s="222"/>
      <c r="J637" s="218"/>
      <c r="K637" s="218"/>
      <c r="L637" s="223"/>
      <c r="M637" s="224"/>
      <c r="N637" s="225"/>
      <c r="O637" s="225"/>
      <c r="P637" s="225"/>
      <c r="Q637" s="225"/>
      <c r="R637" s="225"/>
      <c r="S637" s="225"/>
      <c r="T637" s="226"/>
      <c r="AT637" s="227" t="s">
        <v>150</v>
      </c>
      <c r="AU637" s="227" t="s">
        <v>89</v>
      </c>
      <c r="AV637" s="13" t="s">
        <v>87</v>
      </c>
      <c r="AW637" s="13" t="s">
        <v>34</v>
      </c>
      <c r="AX637" s="13" t="s">
        <v>79</v>
      </c>
      <c r="AY637" s="227" t="s">
        <v>141</v>
      </c>
    </row>
    <row r="638" spans="2:51" s="14" customFormat="1" ht="11.25">
      <c r="B638" s="228"/>
      <c r="C638" s="229"/>
      <c r="D638" s="219" t="s">
        <v>150</v>
      </c>
      <c r="E638" s="230" t="s">
        <v>1</v>
      </c>
      <c r="F638" s="231" t="s">
        <v>872</v>
      </c>
      <c r="G638" s="229"/>
      <c r="H638" s="232">
        <v>8</v>
      </c>
      <c r="I638" s="233"/>
      <c r="J638" s="229"/>
      <c r="K638" s="229"/>
      <c r="L638" s="234"/>
      <c r="M638" s="235"/>
      <c r="N638" s="236"/>
      <c r="O638" s="236"/>
      <c r="P638" s="236"/>
      <c r="Q638" s="236"/>
      <c r="R638" s="236"/>
      <c r="S638" s="236"/>
      <c r="T638" s="237"/>
      <c r="AT638" s="238" t="s">
        <v>150</v>
      </c>
      <c r="AU638" s="238" t="s">
        <v>89</v>
      </c>
      <c r="AV638" s="14" t="s">
        <v>89</v>
      </c>
      <c r="AW638" s="14" t="s">
        <v>34</v>
      </c>
      <c r="AX638" s="14" t="s">
        <v>79</v>
      </c>
      <c r="AY638" s="238" t="s">
        <v>141</v>
      </c>
    </row>
    <row r="639" spans="2:51" s="16" customFormat="1" ht="11.25">
      <c r="B639" s="250"/>
      <c r="C639" s="251"/>
      <c r="D639" s="219" t="s">
        <v>150</v>
      </c>
      <c r="E639" s="252" t="s">
        <v>1</v>
      </c>
      <c r="F639" s="253" t="s">
        <v>873</v>
      </c>
      <c r="G639" s="251"/>
      <c r="H639" s="254">
        <v>8</v>
      </c>
      <c r="I639" s="255"/>
      <c r="J639" s="251"/>
      <c r="K639" s="251"/>
      <c r="L639" s="256"/>
      <c r="M639" s="257"/>
      <c r="N639" s="258"/>
      <c r="O639" s="258"/>
      <c r="P639" s="258"/>
      <c r="Q639" s="258"/>
      <c r="R639" s="258"/>
      <c r="S639" s="258"/>
      <c r="T639" s="259"/>
      <c r="AT639" s="260" t="s">
        <v>150</v>
      </c>
      <c r="AU639" s="260" t="s">
        <v>89</v>
      </c>
      <c r="AV639" s="16" t="s">
        <v>159</v>
      </c>
      <c r="AW639" s="16" t="s">
        <v>34</v>
      </c>
      <c r="AX639" s="16" t="s">
        <v>79</v>
      </c>
      <c r="AY639" s="260" t="s">
        <v>141</v>
      </c>
    </row>
    <row r="640" spans="2:51" s="13" customFormat="1" ht="11.25">
      <c r="B640" s="217"/>
      <c r="C640" s="218"/>
      <c r="D640" s="219" t="s">
        <v>150</v>
      </c>
      <c r="E640" s="220" t="s">
        <v>1</v>
      </c>
      <c r="F640" s="221" t="s">
        <v>874</v>
      </c>
      <c r="G640" s="218"/>
      <c r="H640" s="220" t="s">
        <v>1</v>
      </c>
      <c r="I640" s="222"/>
      <c r="J640" s="218"/>
      <c r="K640" s="218"/>
      <c r="L640" s="223"/>
      <c r="M640" s="224"/>
      <c r="N640" s="225"/>
      <c r="O640" s="225"/>
      <c r="P640" s="225"/>
      <c r="Q640" s="225"/>
      <c r="R640" s="225"/>
      <c r="S640" s="225"/>
      <c r="T640" s="226"/>
      <c r="AT640" s="227" t="s">
        <v>150</v>
      </c>
      <c r="AU640" s="227" t="s">
        <v>89</v>
      </c>
      <c r="AV640" s="13" t="s">
        <v>87</v>
      </c>
      <c r="AW640" s="13" t="s">
        <v>34</v>
      </c>
      <c r="AX640" s="13" t="s">
        <v>79</v>
      </c>
      <c r="AY640" s="227" t="s">
        <v>141</v>
      </c>
    </row>
    <row r="641" spans="1:65" s="14" customFormat="1" ht="11.25">
      <c r="B641" s="228"/>
      <c r="C641" s="229"/>
      <c r="D641" s="219" t="s">
        <v>150</v>
      </c>
      <c r="E641" s="230" t="s">
        <v>1</v>
      </c>
      <c r="F641" s="231" t="s">
        <v>872</v>
      </c>
      <c r="G641" s="229"/>
      <c r="H641" s="232">
        <v>8</v>
      </c>
      <c r="I641" s="233"/>
      <c r="J641" s="229"/>
      <c r="K641" s="229"/>
      <c r="L641" s="234"/>
      <c r="M641" s="235"/>
      <c r="N641" s="236"/>
      <c r="O641" s="236"/>
      <c r="P641" s="236"/>
      <c r="Q641" s="236"/>
      <c r="R641" s="236"/>
      <c r="S641" s="236"/>
      <c r="T641" s="237"/>
      <c r="AT641" s="238" t="s">
        <v>150</v>
      </c>
      <c r="AU641" s="238" t="s">
        <v>89</v>
      </c>
      <c r="AV641" s="14" t="s">
        <v>89</v>
      </c>
      <c r="AW641" s="14" t="s">
        <v>34</v>
      </c>
      <c r="AX641" s="14" t="s">
        <v>79</v>
      </c>
      <c r="AY641" s="238" t="s">
        <v>141</v>
      </c>
    </row>
    <row r="642" spans="1:65" s="16" customFormat="1" ht="11.25">
      <c r="B642" s="250"/>
      <c r="C642" s="251"/>
      <c r="D642" s="219" t="s">
        <v>150</v>
      </c>
      <c r="E642" s="252" t="s">
        <v>1</v>
      </c>
      <c r="F642" s="253" t="s">
        <v>875</v>
      </c>
      <c r="G642" s="251"/>
      <c r="H642" s="254">
        <v>8</v>
      </c>
      <c r="I642" s="255"/>
      <c r="J642" s="251"/>
      <c r="K642" s="251"/>
      <c r="L642" s="256"/>
      <c r="M642" s="257"/>
      <c r="N642" s="258"/>
      <c r="O642" s="258"/>
      <c r="P642" s="258"/>
      <c r="Q642" s="258"/>
      <c r="R642" s="258"/>
      <c r="S642" s="258"/>
      <c r="T642" s="259"/>
      <c r="AT642" s="260" t="s">
        <v>150</v>
      </c>
      <c r="AU642" s="260" t="s">
        <v>89</v>
      </c>
      <c r="AV642" s="16" t="s">
        <v>159</v>
      </c>
      <c r="AW642" s="16" t="s">
        <v>34</v>
      </c>
      <c r="AX642" s="16" t="s">
        <v>79</v>
      </c>
      <c r="AY642" s="260" t="s">
        <v>141</v>
      </c>
    </row>
    <row r="643" spans="1:65" s="13" customFormat="1" ht="11.25">
      <c r="B643" s="217"/>
      <c r="C643" s="218"/>
      <c r="D643" s="219" t="s">
        <v>150</v>
      </c>
      <c r="E643" s="220" t="s">
        <v>1</v>
      </c>
      <c r="F643" s="221" t="s">
        <v>876</v>
      </c>
      <c r="G643" s="218"/>
      <c r="H643" s="220" t="s">
        <v>1</v>
      </c>
      <c r="I643" s="222"/>
      <c r="J643" s="218"/>
      <c r="K643" s="218"/>
      <c r="L643" s="223"/>
      <c r="M643" s="224"/>
      <c r="N643" s="225"/>
      <c r="O643" s="225"/>
      <c r="P643" s="225"/>
      <c r="Q643" s="225"/>
      <c r="R643" s="225"/>
      <c r="S643" s="225"/>
      <c r="T643" s="226"/>
      <c r="AT643" s="227" t="s">
        <v>150</v>
      </c>
      <c r="AU643" s="227" t="s">
        <v>89</v>
      </c>
      <c r="AV643" s="13" t="s">
        <v>87</v>
      </c>
      <c r="AW643" s="13" t="s">
        <v>34</v>
      </c>
      <c r="AX643" s="13" t="s">
        <v>79</v>
      </c>
      <c r="AY643" s="227" t="s">
        <v>141</v>
      </c>
    </row>
    <row r="644" spans="1:65" s="14" customFormat="1" ht="11.25">
      <c r="B644" s="228"/>
      <c r="C644" s="229"/>
      <c r="D644" s="219" t="s">
        <v>150</v>
      </c>
      <c r="E644" s="230" t="s">
        <v>1</v>
      </c>
      <c r="F644" s="231" t="s">
        <v>867</v>
      </c>
      <c r="G644" s="229"/>
      <c r="H644" s="232">
        <v>29</v>
      </c>
      <c r="I644" s="233"/>
      <c r="J644" s="229"/>
      <c r="K644" s="229"/>
      <c r="L644" s="234"/>
      <c r="M644" s="235"/>
      <c r="N644" s="236"/>
      <c r="O644" s="236"/>
      <c r="P644" s="236"/>
      <c r="Q644" s="236"/>
      <c r="R644" s="236"/>
      <c r="S644" s="236"/>
      <c r="T644" s="237"/>
      <c r="AT644" s="238" t="s">
        <v>150</v>
      </c>
      <c r="AU644" s="238" t="s">
        <v>89</v>
      </c>
      <c r="AV644" s="14" t="s">
        <v>89</v>
      </c>
      <c r="AW644" s="14" t="s">
        <v>34</v>
      </c>
      <c r="AX644" s="14" t="s">
        <v>79</v>
      </c>
      <c r="AY644" s="238" t="s">
        <v>141</v>
      </c>
    </row>
    <row r="645" spans="1:65" s="16" customFormat="1" ht="11.25">
      <c r="B645" s="250"/>
      <c r="C645" s="251"/>
      <c r="D645" s="219" t="s">
        <v>150</v>
      </c>
      <c r="E645" s="252" t="s">
        <v>1</v>
      </c>
      <c r="F645" s="253" t="s">
        <v>877</v>
      </c>
      <c r="G645" s="251"/>
      <c r="H645" s="254">
        <v>29</v>
      </c>
      <c r="I645" s="255"/>
      <c r="J645" s="251"/>
      <c r="K645" s="251"/>
      <c r="L645" s="256"/>
      <c r="M645" s="257"/>
      <c r="N645" s="258"/>
      <c r="O645" s="258"/>
      <c r="P645" s="258"/>
      <c r="Q645" s="258"/>
      <c r="R645" s="258"/>
      <c r="S645" s="258"/>
      <c r="T645" s="259"/>
      <c r="AT645" s="260" t="s">
        <v>150</v>
      </c>
      <c r="AU645" s="260" t="s">
        <v>89</v>
      </c>
      <c r="AV645" s="16" t="s">
        <v>159</v>
      </c>
      <c r="AW645" s="16" t="s">
        <v>34</v>
      </c>
      <c r="AX645" s="16" t="s">
        <v>79</v>
      </c>
      <c r="AY645" s="260" t="s">
        <v>141</v>
      </c>
    </row>
    <row r="646" spans="1:65" s="13" customFormat="1" ht="11.25">
      <c r="B646" s="217"/>
      <c r="C646" s="218"/>
      <c r="D646" s="219" t="s">
        <v>150</v>
      </c>
      <c r="E646" s="220" t="s">
        <v>1</v>
      </c>
      <c r="F646" s="221" t="s">
        <v>878</v>
      </c>
      <c r="G646" s="218"/>
      <c r="H646" s="220" t="s">
        <v>1</v>
      </c>
      <c r="I646" s="222"/>
      <c r="J646" s="218"/>
      <c r="K646" s="218"/>
      <c r="L646" s="223"/>
      <c r="M646" s="224"/>
      <c r="N646" s="225"/>
      <c r="O646" s="225"/>
      <c r="P646" s="225"/>
      <c r="Q646" s="225"/>
      <c r="R646" s="225"/>
      <c r="S646" s="225"/>
      <c r="T646" s="226"/>
      <c r="AT646" s="227" t="s">
        <v>150</v>
      </c>
      <c r="AU646" s="227" t="s">
        <v>89</v>
      </c>
      <c r="AV646" s="13" t="s">
        <v>87</v>
      </c>
      <c r="AW646" s="13" t="s">
        <v>34</v>
      </c>
      <c r="AX646" s="13" t="s">
        <v>79</v>
      </c>
      <c r="AY646" s="227" t="s">
        <v>141</v>
      </c>
    </row>
    <row r="647" spans="1:65" s="14" customFormat="1" ht="11.25">
      <c r="B647" s="228"/>
      <c r="C647" s="229"/>
      <c r="D647" s="219" t="s">
        <v>150</v>
      </c>
      <c r="E647" s="230" t="s">
        <v>1</v>
      </c>
      <c r="F647" s="231" t="s">
        <v>879</v>
      </c>
      <c r="G647" s="229"/>
      <c r="H647" s="232">
        <v>46</v>
      </c>
      <c r="I647" s="233"/>
      <c r="J647" s="229"/>
      <c r="K647" s="229"/>
      <c r="L647" s="234"/>
      <c r="M647" s="235"/>
      <c r="N647" s="236"/>
      <c r="O647" s="236"/>
      <c r="P647" s="236"/>
      <c r="Q647" s="236"/>
      <c r="R647" s="236"/>
      <c r="S647" s="236"/>
      <c r="T647" s="237"/>
      <c r="AT647" s="238" t="s">
        <v>150</v>
      </c>
      <c r="AU647" s="238" t="s">
        <v>89</v>
      </c>
      <c r="AV647" s="14" t="s">
        <v>89</v>
      </c>
      <c r="AW647" s="14" t="s">
        <v>34</v>
      </c>
      <c r="AX647" s="14" t="s">
        <v>79</v>
      </c>
      <c r="AY647" s="238" t="s">
        <v>141</v>
      </c>
    </row>
    <row r="648" spans="1:65" s="16" customFormat="1" ht="11.25">
      <c r="B648" s="250"/>
      <c r="C648" s="251"/>
      <c r="D648" s="219" t="s">
        <v>150</v>
      </c>
      <c r="E648" s="252" t="s">
        <v>1</v>
      </c>
      <c r="F648" s="253" t="s">
        <v>880</v>
      </c>
      <c r="G648" s="251"/>
      <c r="H648" s="254">
        <v>46</v>
      </c>
      <c r="I648" s="255"/>
      <c r="J648" s="251"/>
      <c r="K648" s="251"/>
      <c r="L648" s="256"/>
      <c r="M648" s="257"/>
      <c r="N648" s="258"/>
      <c r="O648" s="258"/>
      <c r="P648" s="258"/>
      <c r="Q648" s="258"/>
      <c r="R648" s="258"/>
      <c r="S648" s="258"/>
      <c r="T648" s="259"/>
      <c r="AT648" s="260" t="s">
        <v>150</v>
      </c>
      <c r="AU648" s="260" t="s">
        <v>89</v>
      </c>
      <c r="AV648" s="16" t="s">
        <v>159</v>
      </c>
      <c r="AW648" s="16" t="s">
        <v>34</v>
      </c>
      <c r="AX648" s="16" t="s">
        <v>79</v>
      </c>
      <c r="AY648" s="260" t="s">
        <v>141</v>
      </c>
    </row>
    <row r="649" spans="1:65" s="13" customFormat="1" ht="11.25">
      <c r="B649" s="217"/>
      <c r="C649" s="218"/>
      <c r="D649" s="219" t="s">
        <v>150</v>
      </c>
      <c r="E649" s="220" t="s">
        <v>1</v>
      </c>
      <c r="F649" s="221" t="s">
        <v>881</v>
      </c>
      <c r="G649" s="218"/>
      <c r="H649" s="220" t="s">
        <v>1</v>
      </c>
      <c r="I649" s="222"/>
      <c r="J649" s="218"/>
      <c r="K649" s="218"/>
      <c r="L649" s="223"/>
      <c r="M649" s="224"/>
      <c r="N649" s="225"/>
      <c r="O649" s="225"/>
      <c r="P649" s="225"/>
      <c r="Q649" s="225"/>
      <c r="R649" s="225"/>
      <c r="S649" s="225"/>
      <c r="T649" s="226"/>
      <c r="AT649" s="227" t="s">
        <v>150</v>
      </c>
      <c r="AU649" s="227" t="s">
        <v>89</v>
      </c>
      <c r="AV649" s="13" t="s">
        <v>87</v>
      </c>
      <c r="AW649" s="13" t="s">
        <v>34</v>
      </c>
      <c r="AX649" s="13" t="s">
        <v>79</v>
      </c>
      <c r="AY649" s="227" t="s">
        <v>141</v>
      </c>
    </row>
    <row r="650" spans="1:65" s="14" customFormat="1" ht="11.25">
      <c r="B650" s="228"/>
      <c r="C650" s="229"/>
      <c r="D650" s="219" t="s">
        <v>150</v>
      </c>
      <c r="E650" s="230" t="s">
        <v>1</v>
      </c>
      <c r="F650" s="231" t="s">
        <v>882</v>
      </c>
      <c r="G650" s="229"/>
      <c r="H650" s="232">
        <v>1.5</v>
      </c>
      <c r="I650" s="233"/>
      <c r="J650" s="229"/>
      <c r="K650" s="229"/>
      <c r="L650" s="234"/>
      <c r="M650" s="235"/>
      <c r="N650" s="236"/>
      <c r="O650" s="236"/>
      <c r="P650" s="236"/>
      <c r="Q650" s="236"/>
      <c r="R650" s="236"/>
      <c r="S650" s="236"/>
      <c r="T650" s="237"/>
      <c r="AT650" s="238" t="s">
        <v>150</v>
      </c>
      <c r="AU650" s="238" t="s">
        <v>89</v>
      </c>
      <c r="AV650" s="14" t="s">
        <v>89</v>
      </c>
      <c r="AW650" s="14" t="s">
        <v>34</v>
      </c>
      <c r="AX650" s="14" t="s">
        <v>79</v>
      </c>
      <c r="AY650" s="238" t="s">
        <v>141</v>
      </c>
    </row>
    <row r="651" spans="1:65" s="16" customFormat="1" ht="11.25">
      <c r="B651" s="250"/>
      <c r="C651" s="251"/>
      <c r="D651" s="219" t="s">
        <v>150</v>
      </c>
      <c r="E651" s="252" t="s">
        <v>1</v>
      </c>
      <c r="F651" s="253" t="s">
        <v>883</v>
      </c>
      <c r="G651" s="251"/>
      <c r="H651" s="254">
        <v>1.5</v>
      </c>
      <c r="I651" s="255"/>
      <c r="J651" s="251"/>
      <c r="K651" s="251"/>
      <c r="L651" s="256"/>
      <c r="M651" s="257"/>
      <c r="N651" s="258"/>
      <c r="O651" s="258"/>
      <c r="P651" s="258"/>
      <c r="Q651" s="258"/>
      <c r="R651" s="258"/>
      <c r="S651" s="258"/>
      <c r="T651" s="259"/>
      <c r="AT651" s="260" t="s">
        <v>150</v>
      </c>
      <c r="AU651" s="260" t="s">
        <v>89</v>
      </c>
      <c r="AV651" s="16" t="s">
        <v>159</v>
      </c>
      <c r="AW651" s="16" t="s">
        <v>34</v>
      </c>
      <c r="AX651" s="16" t="s">
        <v>79</v>
      </c>
      <c r="AY651" s="260" t="s">
        <v>141</v>
      </c>
    </row>
    <row r="652" spans="1:65" s="15" customFormat="1" ht="11.25">
      <c r="B652" s="239"/>
      <c r="C652" s="240"/>
      <c r="D652" s="219" t="s">
        <v>150</v>
      </c>
      <c r="E652" s="241" t="s">
        <v>1</v>
      </c>
      <c r="F652" s="242" t="s">
        <v>221</v>
      </c>
      <c r="G652" s="240"/>
      <c r="H652" s="243">
        <v>877.5</v>
      </c>
      <c r="I652" s="244"/>
      <c r="J652" s="240"/>
      <c r="K652" s="240"/>
      <c r="L652" s="245"/>
      <c r="M652" s="246"/>
      <c r="N652" s="247"/>
      <c r="O652" s="247"/>
      <c r="P652" s="247"/>
      <c r="Q652" s="247"/>
      <c r="R652" s="247"/>
      <c r="S652" s="247"/>
      <c r="T652" s="248"/>
      <c r="AT652" s="249" t="s">
        <v>150</v>
      </c>
      <c r="AU652" s="249" t="s">
        <v>89</v>
      </c>
      <c r="AV652" s="15" t="s">
        <v>148</v>
      </c>
      <c r="AW652" s="15" t="s">
        <v>34</v>
      </c>
      <c r="AX652" s="15" t="s">
        <v>87</v>
      </c>
      <c r="AY652" s="249" t="s">
        <v>141</v>
      </c>
    </row>
    <row r="653" spans="1:65" s="2" customFormat="1" ht="16.5" customHeight="1">
      <c r="A653" s="35"/>
      <c r="B653" s="36"/>
      <c r="C653" s="261" t="s">
        <v>884</v>
      </c>
      <c r="D653" s="261" t="s">
        <v>278</v>
      </c>
      <c r="E653" s="262" t="s">
        <v>885</v>
      </c>
      <c r="F653" s="263" t="s">
        <v>886</v>
      </c>
      <c r="G653" s="264" t="s">
        <v>486</v>
      </c>
      <c r="H653" s="265">
        <v>166</v>
      </c>
      <c r="I653" s="266"/>
      <c r="J653" s="267">
        <f>ROUND(I653*H653,2)</f>
        <v>0</v>
      </c>
      <c r="K653" s="263" t="s">
        <v>147</v>
      </c>
      <c r="L653" s="268"/>
      <c r="M653" s="269" t="s">
        <v>1</v>
      </c>
      <c r="N653" s="270" t="s">
        <v>44</v>
      </c>
      <c r="O653" s="72"/>
      <c r="P653" s="213">
        <f>O653*H653</f>
        <v>0</v>
      </c>
      <c r="Q653" s="213">
        <v>5.5E-2</v>
      </c>
      <c r="R653" s="213">
        <f>Q653*H653</f>
        <v>9.1300000000000008</v>
      </c>
      <c r="S653" s="213">
        <v>0</v>
      </c>
      <c r="T653" s="214">
        <f>S653*H653</f>
        <v>0</v>
      </c>
      <c r="U653" s="35"/>
      <c r="V653" s="35"/>
      <c r="W653" s="35"/>
      <c r="X653" s="35"/>
      <c r="Y653" s="35"/>
      <c r="Z653" s="35"/>
      <c r="AA653" s="35"/>
      <c r="AB653" s="35"/>
      <c r="AC653" s="35"/>
      <c r="AD653" s="35"/>
      <c r="AE653" s="35"/>
      <c r="AR653" s="215" t="s">
        <v>186</v>
      </c>
      <c r="AT653" s="215" t="s">
        <v>278</v>
      </c>
      <c r="AU653" s="215" t="s">
        <v>89</v>
      </c>
      <c r="AY653" s="18" t="s">
        <v>141</v>
      </c>
      <c r="BE653" s="216">
        <f>IF(N653="základní",J653,0)</f>
        <v>0</v>
      </c>
      <c r="BF653" s="216">
        <f>IF(N653="snížená",J653,0)</f>
        <v>0</v>
      </c>
      <c r="BG653" s="216">
        <f>IF(N653="zákl. přenesená",J653,0)</f>
        <v>0</v>
      </c>
      <c r="BH653" s="216">
        <f>IF(N653="sníž. přenesená",J653,0)</f>
        <v>0</v>
      </c>
      <c r="BI653" s="216">
        <f>IF(N653="nulová",J653,0)</f>
        <v>0</v>
      </c>
      <c r="BJ653" s="18" t="s">
        <v>87</v>
      </c>
      <c r="BK653" s="216">
        <f>ROUND(I653*H653,2)</f>
        <v>0</v>
      </c>
      <c r="BL653" s="18" t="s">
        <v>148</v>
      </c>
      <c r="BM653" s="215" t="s">
        <v>887</v>
      </c>
    </row>
    <row r="654" spans="1:65" s="13" customFormat="1" ht="22.5">
      <c r="B654" s="217"/>
      <c r="C654" s="218"/>
      <c r="D654" s="219" t="s">
        <v>150</v>
      </c>
      <c r="E654" s="220" t="s">
        <v>1</v>
      </c>
      <c r="F654" s="221" t="s">
        <v>888</v>
      </c>
      <c r="G654" s="218"/>
      <c r="H654" s="220" t="s">
        <v>1</v>
      </c>
      <c r="I654" s="222"/>
      <c r="J654" s="218"/>
      <c r="K654" s="218"/>
      <c r="L654" s="223"/>
      <c r="M654" s="224"/>
      <c r="N654" s="225"/>
      <c r="O654" s="225"/>
      <c r="P654" s="225"/>
      <c r="Q654" s="225"/>
      <c r="R654" s="225"/>
      <c r="S654" s="225"/>
      <c r="T654" s="226"/>
      <c r="AT654" s="227" t="s">
        <v>150</v>
      </c>
      <c r="AU654" s="227" t="s">
        <v>89</v>
      </c>
      <c r="AV654" s="13" t="s">
        <v>87</v>
      </c>
      <c r="AW654" s="13" t="s">
        <v>34</v>
      </c>
      <c r="AX654" s="13" t="s">
        <v>79</v>
      </c>
      <c r="AY654" s="227" t="s">
        <v>141</v>
      </c>
    </row>
    <row r="655" spans="1:65" s="14" customFormat="1" ht="11.25">
      <c r="B655" s="228"/>
      <c r="C655" s="229"/>
      <c r="D655" s="219" t="s">
        <v>150</v>
      </c>
      <c r="E655" s="230" t="s">
        <v>1</v>
      </c>
      <c r="F655" s="231" t="s">
        <v>889</v>
      </c>
      <c r="G655" s="229"/>
      <c r="H655" s="232">
        <v>166</v>
      </c>
      <c r="I655" s="233"/>
      <c r="J655" s="229"/>
      <c r="K655" s="229"/>
      <c r="L655" s="234"/>
      <c r="M655" s="235"/>
      <c r="N655" s="236"/>
      <c r="O655" s="236"/>
      <c r="P655" s="236"/>
      <c r="Q655" s="236"/>
      <c r="R655" s="236"/>
      <c r="S655" s="236"/>
      <c r="T655" s="237"/>
      <c r="AT655" s="238" t="s">
        <v>150</v>
      </c>
      <c r="AU655" s="238" t="s">
        <v>89</v>
      </c>
      <c r="AV655" s="14" t="s">
        <v>89</v>
      </c>
      <c r="AW655" s="14" t="s">
        <v>34</v>
      </c>
      <c r="AX655" s="14" t="s">
        <v>87</v>
      </c>
      <c r="AY655" s="238" t="s">
        <v>141</v>
      </c>
    </row>
    <row r="656" spans="1:65" s="2" customFormat="1" ht="16.5" customHeight="1">
      <c r="A656" s="35"/>
      <c r="B656" s="36"/>
      <c r="C656" s="261" t="s">
        <v>890</v>
      </c>
      <c r="D656" s="261" t="s">
        <v>278</v>
      </c>
      <c r="E656" s="262" t="s">
        <v>891</v>
      </c>
      <c r="F656" s="263" t="s">
        <v>892</v>
      </c>
      <c r="G656" s="264" t="s">
        <v>486</v>
      </c>
      <c r="H656" s="265">
        <v>444</v>
      </c>
      <c r="I656" s="266"/>
      <c r="J656" s="267">
        <f>ROUND(I656*H656,2)</f>
        <v>0</v>
      </c>
      <c r="K656" s="263" t="s">
        <v>1</v>
      </c>
      <c r="L656" s="268"/>
      <c r="M656" s="269" t="s">
        <v>1</v>
      </c>
      <c r="N656" s="270" t="s">
        <v>44</v>
      </c>
      <c r="O656" s="72"/>
      <c r="P656" s="213">
        <f>O656*H656</f>
        <v>0</v>
      </c>
      <c r="Q656" s="213">
        <v>0.10199999999999999</v>
      </c>
      <c r="R656" s="213">
        <f>Q656*H656</f>
        <v>45.287999999999997</v>
      </c>
      <c r="S656" s="213">
        <v>0</v>
      </c>
      <c r="T656" s="214">
        <f>S656*H656</f>
        <v>0</v>
      </c>
      <c r="U656" s="35"/>
      <c r="V656" s="35"/>
      <c r="W656" s="35"/>
      <c r="X656" s="35"/>
      <c r="Y656" s="35"/>
      <c r="Z656" s="35"/>
      <c r="AA656" s="35"/>
      <c r="AB656" s="35"/>
      <c r="AC656" s="35"/>
      <c r="AD656" s="35"/>
      <c r="AE656" s="35"/>
      <c r="AR656" s="215" t="s">
        <v>186</v>
      </c>
      <c r="AT656" s="215" t="s">
        <v>278</v>
      </c>
      <c r="AU656" s="215" t="s">
        <v>89</v>
      </c>
      <c r="AY656" s="18" t="s">
        <v>141</v>
      </c>
      <c r="BE656" s="216">
        <f>IF(N656="základní",J656,0)</f>
        <v>0</v>
      </c>
      <c r="BF656" s="216">
        <f>IF(N656="snížená",J656,0)</f>
        <v>0</v>
      </c>
      <c r="BG656" s="216">
        <f>IF(N656="zákl. přenesená",J656,0)</f>
        <v>0</v>
      </c>
      <c r="BH656" s="216">
        <f>IF(N656="sníž. přenesená",J656,0)</f>
        <v>0</v>
      </c>
      <c r="BI656" s="216">
        <f>IF(N656="nulová",J656,0)</f>
        <v>0</v>
      </c>
      <c r="BJ656" s="18" t="s">
        <v>87</v>
      </c>
      <c r="BK656" s="216">
        <f>ROUND(I656*H656,2)</f>
        <v>0</v>
      </c>
      <c r="BL656" s="18" t="s">
        <v>148</v>
      </c>
      <c r="BM656" s="215" t="s">
        <v>893</v>
      </c>
    </row>
    <row r="657" spans="1:65" s="13" customFormat="1" ht="22.5">
      <c r="B657" s="217"/>
      <c r="C657" s="218"/>
      <c r="D657" s="219" t="s">
        <v>150</v>
      </c>
      <c r="E657" s="220" t="s">
        <v>1</v>
      </c>
      <c r="F657" s="221" t="s">
        <v>894</v>
      </c>
      <c r="G657" s="218"/>
      <c r="H657" s="220" t="s">
        <v>1</v>
      </c>
      <c r="I657" s="222"/>
      <c r="J657" s="218"/>
      <c r="K657" s="218"/>
      <c r="L657" s="223"/>
      <c r="M657" s="224"/>
      <c r="N657" s="225"/>
      <c r="O657" s="225"/>
      <c r="P657" s="225"/>
      <c r="Q657" s="225"/>
      <c r="R657" s="225"/>
      <c r="S657" s="225"/>
      <c r="T657" s="226"/>
      <c r="AT657" s="227" t="s">
        <v>150</v>
      </c>
      <c r="AU657" s="227" t="s">
        <v>89</v>
      </c>
      <c r="AV657" s="13" t="s">
        <v>87</v>
      </c>
      <c r="AW657" s="13" t="s">
        <v>34</v>
      </c>
      <c r="AX657" s="13" t="s">
        <v>79</v>
      </c>
      <c r="AY657" s="227" t="s">
        <v>141</v>
      </c>
    </row>
    <row r="658" spans="1:65" s="14" customFormat="1" ht="11.25">
      <c r="B658" s="228"/>
      <c r="C658" s="229"/>
      <c r="D658" s="219" t="s">
        <v>150</v>
      </c>
      <c r="E658" s="230" t="s">
        <v>1</v>
      </c>
      <c r="F658" s="231" t="s">
        <v>895</v>
      </c>
      <c r="G658" s="229"/>
      <c r="H658" s="232">
        <v>444</v>
      </c>
      <c r="I658" s="233"/>
      <c r="J658" s="229"/>
      <c r="K658" s="229"/>
      <c r="L658" s="234"/>
      <c r="M658" s="235"/>
      <c r="N658" s="236"/>
      <c r="O658" s="236"/>
      <c r="P658" s="236"/>
      <c r="Q658" s="236"/>
      <c r="R658" s="236"/>
      <c r="S658" s="236"/>
      <c r="T658" s="237"/>
      <c r="AT658" s="238" t="s">
        <v>150</v>
      </c>
      <c r="AU658" s="238" t="s">
        <v>89</v>
      </c>
      <c r="AV658" s="14" t="s">
        <v>89</v>
      </c>
      <c r="AW658" s="14" t="s">
        <v>34</v>
      </c>
      <c r="AX658" s="14" t="s">
        <v>87</v>
      </c>
      <c r="AY658" s="238" t="s">
        <v>141</v>
      </c>
    </row>
    <row r="659" spans="1:65" s="2" customFormat="1" ht="16.5" customHeight="1">
      <c r="A659" s="35"/>
      <c r="B659" s="36"/>
      <c r="C659" s="261" t="s">
        <v>896</v>
      </c>
      <c r="D659" s="261" t="s">
        <v>278</v>
      </c>
      <c r="E659" s="262" t="s">
        <v>897</v>
      </c>
      <c r="F659" s="263" t="s">
        <v>898</v>
      </c>
      <c r="G659" s="264" t="s">
        <v>486</v>
      </c>
      <c r="H659" s="265">
        <v>146</v>
      </c>
      <c r="I659" s="266"/>
      <c r="J659" s="267">
        <f>ROUND(I659*H659,2)</f>
        <v>0</v>
      </c>
      <c r="K659" s="263" t="s">
        <v>1</v>
      </c>
      <c r="L659" s="268"/>
      <c r="M659" s="269" t="s">
        <v>1</v>
      </c>
      <c r="N659" s="270" t="s">
        <v>44</v>
      </c>
      <c r="O659" s="72"/>
      <c r="P659" s="213">
        <f>O659*H659</f>
        <v>0</v>
      </c>
      <c r="Q659" s="213">
        <v>0.08</v>
      </c>
      <c r="R659" s="213">
        <f>Q659*H659</f>
        <v>11.68</v>
      </c>
      <c r="S659" s="213">
        <v>0</v>
      </c>
      <c r="T659" s="214">
        <f>S659*H659</f>
        <v>0</v>
      </c>
      <c r="U659" s="35"/>
      <c r="V659" s="35"/>
      <c r="W659" s="35"/>
      <c r="X659" s="35"/>
      <c r="Y659" s="35"/>
      <c r="Z659" s="35"/>
      <c r="AA659" s="35"/>
      <c r="AB659" s="35"/>
      <c r="AC659" s="35"/>
      <c r="AD659" s="35"/>
      <c r="AE659" s="35"/>
      <c r="AR659" s="215" t="s">
        <v>186</v>
      </c>
      <c r="AT659" s="215" t="s">
        <v>278</v>
      </c>
      <c r="AU659" s="215" t="s">
        <v>89</v>
      </c>
      <c r="AY659" s="18" t="s">
        <v>141</v>
      </c>
      <c r="BE659" s="216">
        <f>IF(N659="základní",J659,0)</f>
        <v>0</v>
      </c>
      <c r="BF659" s="216">
        <f>IF(N659="snížená",J659,0)</f>
        <v>0</v>
      </c>
      <c r="BG659" s="216">
        <f>IF(N659="zákl. přenesená",J659,0)</f>
        <v>0</v>
      </c>
      <c r="BH659" s="216">
        <f>IF(N659="sníž. přenesená",J659,0)</f>
        <v>0</v>
      </c>
      <c r="BI659" s="216">
        <f>IF(N659="nulová",J659,0)</f>
        <v>0</v>
      </c>
      <c r="BJ659" s="18" t="s">
        <v>87</v>
      </c>
      <c r="BK659" s="216">
        <f>ROUND(I659*H659,2)</f>
        <v>0</v>
      </c>
      <c r="BL659" s="18" t="s">
        <v>148</v>
      </c>
      <c r="BM659" s="215" t="s">
        <v>899</v>
      </c>
    </row>
    <row r="660" spans="1:65" s="13" customFormat="1" ht="22.5">
      <c r="B660" s="217"/>
      <c r="C660" s="218"/>
      <c r="D660" s="219" t="s">
        <v>150</v>
      </c>
      <c r="E660" s="220" t="s">
        <v>1</v>
      </c>
      <c r="F660" s="221" t="s">
        <v>900</v>
      </c>
      <c r="G660" s="218"/>
      <c r="H660" s="220" t="s">
        <v>1</v>
      </c>
      <c r="I660" s="222"/>
      <c r="J660" s="218"/>
      <c r="K660" s="218"/>
      <c r="L660" s="223"/>
      <c r="M660" s="224"/>
      <c r="N660" s="225"/>
      <c r="O660" s="225"/>
      <c r="P660" s="225"/>
      <c r="Q660" s="225"/>
      <c r="R660" s="225"/>
      <c r="S660" s="225"/>
      <c r="T660" s="226"/>
      <c r="AT660" s="227" t="s">
        <v>150</v>
      </c>
      <c r="AU660" s="227" t="s">
        <v>89</v>
      </c>
      <c r="AV660" s="13" t="s">
        <v>87</v>
      </c>
      <c r="AW660" s="13" t="s">
        <v>34</v>
      </c>
      <c r="AX660" s="13" t="s">
        <v>79</v>
      </c>
      <c r="AY660" s="227" t="s">
        <v>141</v>
      </c>
    </row>
    <row r="661" spans="1:65" s="14" customFormat="1" ht="11.25">
      <c r="B661" s="228"/>
      <c r="C661" s="229"/>
      <c r="D661" s="219" t="s">
        <v>150</v>
      </c>
      <c r="E661" s="230" t="s">
        <v>1</v>
      </c>
      <c r="F661" s="231" t="s">
        <v>901</v>
      </c>
      <c r="G661" s="229"/>
      <c r="H661" s="232">
        <v>146</v>
      </c>
      <c r="I661" s="233"/>
      <c r="J661" s="229"/>
      <c r="K661" s="229"/>
      <c r="L661" s="234"/>
      <c r="M661" s="235"/>
      <c r="N661" s="236"/>
      <c r="O661" s="236"/>
      <c r="P661" s="236"/>
      <c r="Q661" s="236"/>
      <c r="R661" s="236"/>
      <c r="S661" s="236"/>
      <c r="T661" s="237"/>
      <c r="AT661" s="238" t="s">
        <v>150</v>
      </c>
      <c r="AU661" s="238" t="s">
        <v>89</v>
      </c>
      <c r="AV661" s="14" t="s">
        <v>89</v>
      </c>
      <c r="AW661" s="14" t="s">
        <v>34</v>
      </c>
      <c r="AX661" s="14" t="s">
        <v>87</v>
      </c>
      <c r="AY661" s="238" t="s">
        <v>141</v>
      </c>
    </row>
    <row r="662" spans="1:65" s="2" customFormat="1" ht="24" customHeight="1">
      <c r="A662" s="35"/>
      <c r="B662" s="36"/>
      <c r="C662" s="261" t="s">
        <v>902</v>
      </c>
      <c r="D662" s="261" t="s">
        <v>278</v>
      </c>
      <c r="E662" s="262" t="s">
        <v>903</v>
      </c>
      <c r="F662" s="263" t="s">
        <v>904</v>
      </c>
      <c r="G662" s="264" t="s">
        <v>486</v>
      </c>
      <c r="H662" s="265">
        <v>30</v>
      </c>
      <c r="I662" s="266"/>
      <c r="J662" s="267">
        <f>ROUND(I662*H662,2)</f>
        <v>0</v>
      </c>
      <c r="K662" s="263" t="s">
        <v>147</v>
      </c>
      <c r="L662" s="268"/>
      <c r="M662" s="269" t="s">
        <v>1</v>
      </c>
      <c r="N662" s="270" t="s">
        <v>44</v>
      </c>
      <c r="O662" s="72"/>
      <c r="P662" s="213">
        <f>O662*H662</f>
        <v>0</v>
      </c>
      <c r="Q662" s="213">
        <v>4.8300000000000003E-2</v>
      </c>
      <c r="R662" s="213">
        <f>Q662*H662</f>
        <v>1.4490000000000001</v>
      </c>
      <c r="S662" s="213">
        <v>0</v>
      </c>
      <c r="T662" s="214">
        <f>S662*H662</f>
        <v>0</v>
      </c>
      <c r="U662" s="35"/>
      <c r="V662" s="35"/>
      <c r="W662" s="35"/>
      <c r="X662" s="35"/>
      <c r="Y662" s="35"/>
      <c r="Z662" s="35"/>
      <c r="AA662" s="35"/>
      <c r="AB662" s="35"/>
      <c r="AC662" s="35"/>
      <c r="AD662" s="35"/>
      <c r="AE662" s="35"/>
      <c r="AR662" s="215" t="s">
        <v>186</v>
      </c>
      <c r="AT662" s="215" t="s">
        <v>278</v>
      </c>
      <c r="AU662" s="215" t="s">
        <v>89</v>
      </c>
      <c r="AY662" s="18" t="s">
        <v>141</v>
      </c>
      <c r="BE662" s="216">
        <f>IF(N662="základní",J662,0)</f>
        <v>0</v>
      </c>
      <c r="BF662" s="216">
        <f>IF(N662="snížená",J662,0)</f>
        <v>0</v>
      </c>
      <c r="BG662" s="216">
        <f>IF(N662="zákl. přenesená",J662,0)</f>
        <v>0</v>
      </c>
      <c r="BH662" s="216">
        <f>IF(N662="sníž. přenesená",J662,0)</f>
        <v>0</v>
      </c>
      <c r="BI662" s="216">
        <f>IF(N662="nulová",J662,0)</f>
        <v>0</v>
      </c>
      <c r="BJ662" s="18" t="s">
        <v>87</v>
      </c>
      <c r="BK662" s="216">
        <f>ROUND(I662*H662,2)</f>
        <v>0</v>
      </c>
      <c r="BL662" s="18" t="s">
        <v>148</v>
      </c>
      <c r="BM662" s="215" t="s">
        <v>905</v>
      </c>
    </row>
    <row r="663" spans="1:65" s="13" customFormat="1" ht="22.5">
      <c r="B663" s="217"/>
      <c r="C663" s="218"/>
      <c r="D663" s="219" t="s">
        <v>150</v>
      </c>
      <c r="E663" s="220" t="s">
        <v>1</v>
      </c>
      <c r="F663" s="221" t="s">
        <v>906</v>
      </c>
      <c r="G663" s="218"/>
      <c r="H663" s="220" t="s">
        <v>1</v>
      </c>
      <c r="I663" s="222"/>
      <c r="J663" s="218"/>
      <c r="K663" s="218"/>
      <c r="L663" s="223"/>
      <c r="M663" s="224"/>
      <c r="N663" s="225"/>
      <c r="O663" s="225"/>
      <c r="P663" s="225"/>
      <c r="Q663" s="225"/>
      <c r="R663" s="225"/>
      <c r="S663" s="225"/>
      <c r="T663" s="226"/>
      <c r="AT663" s="227" t="s">
        <v>150</v>
      </c>
      <c r="AU663" s="227" t="s">
        <v>89</v>
      </c>
      <c r="AV663" s="13" t="s">
        <v>87</v>
      </c>
      <c r="AW663" s="13" t="s">
        <v>34</v>
      </c>
      <c r="AX663" s="13" t="s">
        <v>79</v>
      </c>
      <c r="AY663" s="227" t="s">
        <v>141</v>
      </c>
    </row>
    <row r="664" spans="1:65" s="14" customFormat="1" ht="11.25">
      <c r="B664" s="228"/>
      <c r="C664" s="229"/>
      <c r="D664" s="219" t="s">
        <v>150</v>
      </c>
      <c r="E664" s="230" t="s">
        <v>1</v>
      </c>
      <c r="F664" s="231" t="s">
        <v>907</v>
      </c>
      <c r="G664" s="229"/>
      <c r="H664" s="232">
        <v>30</v>
      </c>
      <c r="I664" s="233"/>
      <c r="J664" s="229"/>
      <c r="K664" s="229"/>
      <c r="L664" s="234"/>
      <c r="M664" s="235"/>
      <c r="N664" s="236"/>
      <c r="O664" s="236"/>
      <c r="P664" s="236"/>
      <c r="Q664" s="236"/>
      <c r="R664" s="236"/>
      <c r="S664" s="236"/>
      <c r="T664" s="237"/>
      <c r="AT664" s="238" t="s">
        <v>150</v>
      </c>
      <c r="AU664" s="238" t="s">
        <v>89</v>
      </c>
      <c r="AV664" s="14" t="s">
        <v>89</v>
      </c>
      <c r="AW664" s="14" t="s">
        <v>34</v>
      </c>
      <c r="AX664" s="14" t="s">
        <v>87</v>
      </c>
      <c r="AY664" s="238" t="s">
        <v>141</v>
      </c>
    </row>
    <row r="665" spans="1:65" s="2" customFormat="1" ht="16.5" customHeight="1">
      <c r="A665" s="35"/>
      <c r="B665" s="36"/>
      <c r="C665" s="261" t="s">
        <v>908</v>
      </c>
      <c r="D665" s="261" t="s">
        <v>278</v>
      </c>
      <c r="E665" s="262" t="s">
        <v>909</v>
      </c>
      <c r="F665" s="263" t="s">
        <v>910</v>
      </c>
      <c r="G665" s="264" t="s">
        <v>411</v>
      </c>
      <c r="H665" s="265">
        <v>13.13</v>
      </c>
      <c r="I665" s="266"/>
      <c r="J665" s="267">
        <f>ROUND(I665*H665,2)</f>
        <v>0</v>
      </c>
      <c r="K665" s="263" t="s">
        <v>1</v>
      </c>
      <c r="L665" s="268"/>
      <c r="M665" s="269" t="s">
        <v>1</v>
      </c>
      <c r="N665" s="270" t="s">
        <v>44</v>
      </c>
      <c r="O665" s="72"/>
      <c r="P665" s="213">
        <f>O665*H665</f>
        <v>0</v>
      </c>
      <c r="Q665" s="213">
        <v>5.2499999999999998E-2</v>
      </c>
      <c r="R665" s="213">
        <f>Q665*H665</f>
        <v>0.68932499999999997</v>
      </c>
      <c r="S665" s="213">
        <v>0</v>
      </c>
      <c r="T665" s="214">
        <f>S665*H665</f>
        <v>0</v>
      </c>
      <c r="U665" s="35"/>
      <c r="V665" s="35"/>
      <c r="W665" s="35"/>
      <c r="X665" s="35"/>
      <c r="Y665" s="35"/>
      <c r="Z665" s="35"/>
      <c r="AA665" s="35"/>
      <c r="AB665" s="35"/>
      <c r="AC665" s="35"/>
      <c r="AD665" s="35"/>
      <c r="AE665" s="35"/>
      <c r="AR665" s="215" t="s">
        <v>186</v>
      </c>
      <c r="AT665" s="215" t="s">
        <v>278</v>
      </c>
      <c r="AU665" s="215" t="s">
        <v>89</v>
      </c>
      <c r="AY665" s="18" t="s">
        <v>141</v>
      </c>
      <c r="BE665" s="216">
        <f>IF(N665="základní",J665,0)</f>
        <v>0</v>
      </c>
      <c r="BF665" s="216">
        <f>IF(N665="snížená",J665,0)</f>
        <v>0</v>
      </c>
      <c r="BG665" s="216">
        <f>IF(N665="zákl. přenesená",J665,0)</f>
        <v>0</v>
      </c>
      <c r="BH665" s="216">
        <f>IF(N665="sníž. přenesená",J665,0)</f>
        <v>0</v>
      </c>
      <c r="BI665" s="216">
        <f>IF(N665="nulová",J665,0)</f>
        <v>0</v>
      </c>
      <c r="BJ665" s="18" t="s">
        <v>87</v>
      </c>
      <c r="BK665" s="216">
        <f>ROUND(I665*H665,2)</f>
        <v>0</v>
      </c>
      <c r="BL665" s="18" t="s">
        <v>148</v>
      </c>
      <c r="BM665" s="215" t="s">
        <v>911</v>
      </c>
    </row>
    <row r="666" spans="1:65" s="13" customFormat="1" ht="22.5">
      <c r="B666" s="217"/>
      <c r="C666" s="218"/>
      <c r="D666" s="219" t="s">
        <v>150</v>
      </c>
      <c r="E666" s="220" t="s">
        <v>1</v>
      </c>
      <c r="F666" s="221" t="s">
        <v>912</v>
      </c>
      <c r="G666" s="218"/>
      <c r="H666" s="220" t="s">
        <v>1</v>
      </c>
      <c r="I666" s="222"/>
      <c r="J666" s="218"/>
      <c r="K666" s="218"/>
      <c r="L666" s="223"/>
      <c r="M666" s="224"/>
      <c r="N666" s="225"/>
      <c r="O666" s="225"/>
      <c r="P666" s="225"/>
      <c r="Q666" s="225"/>
      <c r="R666" s="225"/>
      <c r="S666" s="225"/>
      <c r="T666" s="226"/>
      <c r="AT666" s="227" t="s">
        <v>150</v>
      </c>
      <c r="AU666" s="227" t="s">
        <v>89</v>
      </c>
      <c r="AV666" s="13" t="s">
        <v>87</v>
      </c>
      <c r="AW666" s="13" t="s">
        <v>34</v>
      </c>
      <c r="AX666" s="13" t="s">
        <v>79</v>
      </c>
      <c r="AY666" s="227" t="s">
        <v>141</v>
      </c>
    </row>
    <row r="667" spans="1:65" s="14" customFormat="1" ht="11.25">
      <c r="B667" s="228"/>
      <c r="C667" s="229"/>
      <c r="D667" s="219" t="s">
        <v>150</v>
      </c>
      <c r="E667" s="230" t="s">
        <v>1</v>
      </c>
      <c r="F667" s="231" t="s">
        <v>913</v>
      </c>
      <c r="G667" s="229"/>
      <c r="H667" s="232">
        <v>13.13</v>
      </c>
      <c r="I667" s="233"/>
      <c r="J667" s="229"/>
      <c r="K667" s="229"/>
      <c r="L667" s="234"/>
      <c r="M667" s="235"/>
      <c r="N667" s="236"/>
      <c r="O667" s="236"/>
      <c r="P667" s="236"/>
      <c r="Q667" s="236"/>
      <c r="R667" s="236"/>
      <c r="S667" s="236"/>
      <c r="T667" s="237"/>
      <c r="AT667" s="238" t="s">
        <v>150</v>
      </c>
      <c r="AU667" s="238" t="s">
        <v>89</v>
      </c>
      <c r="AV667" s="14" t="s">
        <v>89</v>
      </c>
      <c r="AW667" s="14" t="s">
        <v>34</v>
      </c>
      <c r="AX667" s="14" t="s">
        <v>87</v>
      </c>
      <c r="AY667" s="238" t="s">
        <v>141</v>
      </c>
    </row>
    <row r="668" spans="1:65" s="2" customFormat="1" ht="16.5" customHeight="1">
      <c r="A668" s="35"/>
      <c r="B668" s="36"/>
      <c r="C668" s="261" t="s">
        <v>914</v>
      </c>
      <c r="D668" s="261" t="s">
        <v>278</v>
      </c>
      <c r="E668" s="262" t="s">
        <v>915</v>
      </c>
      <c r="F668" s="263" t="s">
        <v>916</v>
      </c>
      <c r="G668" s="264" t="s">
        <v>486</v>
      </c>
      <c r="H668" s="265">
        <v>8.08</v>
      </c>
      <c r="I668" s="266"/>
      <c r="J668" s="267">
        <f>ROUND(I668*H668,2)</f>
        <v>0</v>
      </c>
      <c r="K668" s="263" t="s">
        <v>1</v>
      </c>
      <c r="L668" s="268"/>
      <c r="M668" s="269" t="s">
        <v>1</v>
      </c>
      <c r="N668" s="270" t="s">
        <v>44</v>
      </c>
      <c r="O668" s="72"/>
      <c r="P668" s="213">
        <f>O668*H668</f>
        <v>0</v>
      </c>
      <c r="Q668" s="213">
        <v>6.7000000000000004E-2</v>
      </c>
      <c r="R668" s="213">
        <f>Q668*H668</f>
        <v>0.54136000000000006</v>
      </c>
      <c r="S668" s="213">
        <v>0</v>
      </c>
      <c r="T668" s="214">
        <f>S668*H668</f>
        <v>0</v>
      </c>
      <c r="U668" s="35"/>
      <c r="V668" s="35"/>
      <c r="W668" s="35"/>
      <c r="X668" s="35"/>
      <c r="Y668" s="35"/>
      <c r="Z668" s="35"/>
      <c r="AA668" s="35"/>
      <c r="AB668" s="35"/>
      <c r="AC668" s="35"/>
      <c r="AD668" s="35"/>
      <c r="AE668" s="35"/>
      <c r="AR668" s="215" t="s">
        <v>186</v>
      </c>
      <c r="AT668" s="215" t="s">
        <v>278</v>
      </c>
      <c r="AU668" s="215" t="s">
        <v>89</v>
      </c>
      <c r="AY668" s="18" t="s">
        <v>141</v>
      </c>
      <c r="BE668" s="216">
        <f>IF(N668="základní",J668,0)</f>
        <v>0</v>
      </c>
      <c r="BF668" s="216">
        <f>IF(N668="snížená",J668,0)</f>
        <v>0</v>
      </c>
      <c r="BG668" s="216">
        <f>IF(N668="zákl. přenesená",J668,0)</f>
        <v>0</v>
      </c>
      <c r="BH668" s="216">
        <f>IF(N668="sníž. přenesená",J668,0)</f>
        <v>0</v>
      </c>
      <c r="BI668" s="216">
        <f>IF(N668="nulová",J668,0)</f>
        <v>0</v>
      </c>
      <c r="BJ668" s="18" t="s">
        <v>87</v>
      </c>
      <c r="BK668" s="216">
        <f>ROUND(I668*H668,2)</f>
        <v>0</v>
      </c>
      <c r="BL668" s="18" t="s">
        <v>148</v>
      </c>
      <c r="BM668" s="215" t="s">
        <v>917</v>
      </c>
    </row>
    <row r="669" spans="1:65" s="13" customFormat="1" ht="22.5">
      <c r="B669" s="217"/>
      <c r="C669" s="218"/>
      <c r="D669" s="219" t="s">
        <v>150</v>
      </c>
      <c r="E669" s="220" t="s">
        <v>1</v>
      </c>
      <c r="F669" s="221" t="s">
        <v>918</v>
      </c>
      <c r="G669" s="218"/>
      <c r="H669" s="220" t="s">
        <v>1</v>
      </c>
      <c r="I669" s="222"/>
      <c r="J669" s="218"/>
      <c r="K669" s="218"/>
      <c r="L669" s="223"/>
      <c r="M669" s="224"/>
      <c r="N669" s="225"/>
      <c r="O669" s="225"/>
      <c r="P669" s="225"/>
      <c r="Q669" s="225"/>
      <c r="R669" s="225"/>
      <c r="S669" s="225"/>
      <c r="T669" s="226"/>
      <c r="AT669" s="227" t="s">
        <v>150</v>
      </c>
      <c r="AU669" s="227" t="s">
        <v>89</v>
      </c>
      <c r="AV669" s="13" t="s">
        <v>87</v>
      </c>
      <c r="AW669" s="13" t="s">
        <v>34</v>
      </c>
      <c r="AX669" s="13" t="s">
        <v>79</v>
      </c>
      <c r="AY669" s="227" t="s">
        <v>141</v>
      </c>
    </row>
    <row r="670" spans="1:65" s="14" customFormat="1" ht="11.25">
      <c r="B670" s="228"/>
      <c r="C670" s="229"/>
      <c r="D670" s="219" t="s">
        <v>150</v>
      </c>
      <c r="E670" s="230" t="s">
        <v>1</v>
      </c>
      <c r="F670" s="231" t="s">
        <v>919</v>
      </c>
      <c r="G670" s="229"/>
      <c r="H670" s="232">
        <v>8.08</v>
      </c>
      <c r="I670" s="233"/>
      <c r="J670" s="229"/>
      <c r="K670" s="229"/>
      <c r="L670" s="234"/>
      <c r="M670" s="235"/>
      <c r="N670" s="236"/>
      <c r="O670" s="236"/>
      <c r="P670" s="236"/>
      <c r="Q670" s="236"/>
      <c r="R670" s="236"/>
      <c r="S670" s="236"/>
      <c r="T670" s="237"/>
      <c r="AT670" s="238" t="s">
        <v>150</v>
      </c>
      <c r="AU670" s="238" t="s">
        <v>89</v>
      </c>
      <c r="AV670" s="14" t="s">
        <v>89</v>
      </c>
      <c r="AW670" s="14" t="s">
        <v>34</v>
      </c>
      <c r="AX670" s="14" t="s">
        <v>87</v>
      </c>
      <c r="AY670" s="238" t="s">
        <v>141</v>
      </c>
    </row>
    <row r="671" spans="1:65" s="2" customFormat="1" ht="16.5" customHeight="1">
      <c r="A671" s="35"/>
      <c r="B671" s="36"/>
      <c r="C671" s="261" t="s">
        <v>920</v>
      </c>
      <c r="D671" s="261" t="s">
        <v>278</v>
      </c>
      <c r="E671" s="262" t="s">
        <v>921</v>
      </c>
      <c r="F671" s="263" t="s">
        <v>922</v>
      </c>
      <c r="G671" s="264" t="s">
        <v>486</v>
      </c>
      <c r="H671" s="265">
        <v>8.08</v>
      </c>
      <c r="I671" s="266"/>
      <c r="J671" s="267">
        <f>ROUND(I671*H671,2)</f>
        <v>0</v>
      </c>
      <c r="K671" s="263" t="s">
        <v>1</v>
      </c>
      <c r="L671" s="268"/>
      <c r="M671" s="269" t="s">
        <v>1</v>
      </c>
      <c r="N671" s="270" t="s">
        <v>44</v>
      </c>
      <c r="O671" s="72"/>
      <c r="P671" s="213">
        <f>O671*H671</f>
        <v>0</v>
      </c>
      <c r="Q671" s="213">
        <v>6.7000000000000004E-2</v>
      </c>
      <c r="R671" s="213">
        <f>Q671*H671</f>
        <v>0.54136000000000006</v>
      </c>
      <c r="S671" s="213">
        <v>0</v>
      </c>
      <c r="T671" s="214">
        <f>S671*H671</f>
        <v>0</v>
      </c>
      <c r="U671" s="35"/>
      <c r="V671" s="35"/>
      <c r="W671" s="35"/>
      <c r="X671" s="35"/>
      <c r="Y671" s="35"/>
      <c r="Z671" s="35"/>
      <c r="AA671" s="35"/>
      <c r="AB671" s="35"/>
      <c r="AC671" s="35"/>
      <c r="AD671" s="35"/>
      <c r="AE671" s="35"/>
      <c r="AR671" s="215" t="s">
        <v>186</v>
      </c>
      <c r="AT671" s="215" t="s">
        <v>278</v>
      </c>
      <c r="AU671" s="215" t="s">
        <v>89</v>
      </c>
      <c r="AY671" s="18" t="s">
        <v>141</v>
      </c>
      <c r="BE671" s="216">
        <f>IF(N671="základní",J671,0)</f>
        <v>0</v>
      </c>
      <c r="BF671" s="216">
        <f>IF(N671="snížená",J671,0)</f>
        <v>0</v>
      </c>
      <c r="BG671" s="216">
        <f>IF(N671="zákl. přenesená",J671,0)</f>
        <v>0</v>
      </c>
      <c r="BH671" s="216">
        <f>IF(N671="sníž. přenesená",J671,0)</f>
        <v>0</v>
      </c>
      <c r="BI671" s="216">
        <f>IF(N671="nulová",J671,0)</f>
        <v>0</v>
      </c>
      <c r="BJ671" s="18" t="s">
        <v>87</v>
      </c>
      <c r="BK671" s="216">
        <f>ROUND(I671*H671,2)</f>
        <v>0</v>
      </c>
      <c r="BL671" s="18" t="s">
        <v>148</v>
      </c>
      <c r="BM671" s="215" t="s">
        <v>923</v>
      </c>
    </row>
    <row r="672" spans="1:65" s="13" customFormat="1" ht="22.5">
      <c r="B672" s="217"/>
      <c r="C672" s="218"/>
      <c r="D672" s="219" t="s">
        <v>150</v>
      </c>
      <c r="E672" s="220" t="s">
        <v>1</v>
      </c>
      <c r="F672" s="221" t="s">
        <v>924</v>
      </c>
      <c r="G672" s="218"/>
      <c r="H672" s="220" t="s">
        <v>1</v>
      </c>
      <c r="I672" s="222"/>
      <c r="J672" s="218"/>
      <c r="K672" s="218"/>
      <c r="L672" s="223"/>
      <c r="M672" s="224"/>
      <c r="N672" s="225"/>
      <c r="O672" s="225"/>
      <c r="P672" s="225"/>
      <c r="Q672" s="225"/>
      <c r="R672" s="225"/>
      <c r="S672" s="225"/>
      <c r="T672" s="226"/>
      <c r="AT672" s="227" t="s">
        <v>150</v>
      </c>
      <c r="AU672" s="227" t="s">
        <v>89</v>
      </c>
      <c r="AV672" s="13" t="s">
        <v>87</v>
      </c>
      <c r="AW672" s="13" t="s">
        <v>34</v>
      </c>
      <c r="AX672" s="13" t="s">
        <v>79</v>
      </c>
      <c r="AY672" s="227" t="s">
        <v>141</v>
      </c>
    </row>
    <row r="673" spans="1:65" s="14" customFormat="1" ht="11.25">
      <c r="B673" s="228"/>
      <c r="C673" s="229"/>
      <c r="D673" s="219" t="s">
        <v>150</v>
      </c>
      <c r="E673" s="230" t="s">
        <v>1</v>
      </c>
      <c r="F673" s="231" t="s">
        <v>919</v>
      </c>
      <c r="G673" s="229"/>
      <c r="H673" s="232">
        <v>8.08</v>
      </c>
      <c r="I673" s="233"/>
      <c r="J673" s="229"/>
      <c r="K673" s="229"/>
      <c r="L673" s="234"/>
      <c r="M673" s="235"/>
      <c r="N673" s="236"/>
      <c r="O673" s="236"/>
      <c r="P673" s="236"/>
      <c r="Q673" s="236"/>
      <c r="R673" s="236"/>
      <c r="S673" s="236"/>
      <c r="T673" s="237"/>
      <c r="AT673" s="238" t="s">
        <v>150</v>
      </c>
      <c r="AU673" s="238" t="s">
        <v>89</v>
      </c>
      <c r="AV673" s="14" t="s">
        <v>89</v>
      </c>
      <c r="AW673" s="14" t="s">
        <v>34</v>
      </c>
      <c r="AX673" s="14" t="s">
        <v>87</v>
      </c>
      <c r="AY673" s="238" t="s">
        <v>141</v>
      </c>
    </row>
    <row r="674" spans="1:65" s="2" customFormat="1" ht="24" customHeight="1">
      <c r="A674" s="35"/>
      <c r="B674" s="36"/>
      <c r="C674" s="261" t="s">
        <v>925</v>
      </c>
      <c r="D674" s="261" t="s">
        <v>278</v>
      </c>
      <c r="E674" s="262" t="s">
        <v>926</v>
      </c>
      <c r="F674" s="263" t="s">
        <v>927</v>
      </c>
      <c r="G674" s="264" t="s">
        <v>411</v>
      </c>
      <c r="H674" s="265">
        <v>37</v>
      </c>
      <c r="I674" s="266"/>
      <c r="J674" s="267">
        <f>ROUND(I674*H674,2)</f>
        <v>0</v>
      </c>
      <c r="K674" s="263" t="s">
        <v>1</v>
      </c>
      <c r="L674" s="268"/>
      <c r="M674" s="269" t="s">
        <v>1</v>
      </c>
      <c r="N674" s="270" t="s">
        <v>44</v>
      </c>
      <c r="O674" s="72"/>
      <c r="P674" s="213">
        <f>O674*H674</f>
        <v>0</v>
      </c>
      <c r="Q674" s="213">
        <v>5.2999999999999999E-2</v>
      </c>
      <c r="R674" s="213">
        <f>Q674*H674</f>
        <v>1.9609999999999999</v>
      </c>
      <c r="S674" s="213">
        <v>0</v>
      </c>
      <c r="T674" s="214">
        <f>S674*H674</f>
        <v>0</v>
      </c>
      <c r="U674" s="35"/>
      <c r="V674" s="35"/>
      <c r="W674" s="35"/>
      <c r="X674" s="35"/>
      <c r="Y674" s="35"/>
      <c r="Z674" s="35"/>
      <c r="AA674" s="35"/>
      <c r="AB674" s="35"/>
      <c r="AC674" s="35"/>
      <c r="AD674" s="35"/>
      <c r="AE674" s="35"/>
      <c r="AR674" s="215" t="s">
        <v>186</v>
      </c>
      <c r="AT674" s="215" t="s">
        <v>278</v>
      </c>
      <c r="AU674" s="215" t="s">
        <v>89</v>
      </c>
      <c r="AY674" s="18" t="s">
        <v>141</v>
      </c>
      <c r="BE674" s="216">
        <f>IF(N674="základní",J674,0)</f>
        <v>0</v>
      </c>
      <c r="BF674" s="216">
        <f>IF(N674="snížená",J674,0)</f>
        <v>0</v>
      </c>
      <c r="BG674" s="216">
        <f>IF(N674="zákl. přenesená",J674,0)</f>
        <v>0</v>
      </c>
      <c r="BH674" s="216">
        <f>IF(N674="sníž. přenesená",J674,0)</f>
        <v>0</v>
      </c>
      <c r="BI674" s="216">
        <f>IF(N674="nulová",J674,0)</f>
        <v>0</v>
      </c>
      <c r="BJ674" s="18" t="s">
        <v>87</v>
      </c>
      <c r="BK674" s="216">
        <f>ROUND(I674*H674,2)</f>
        <v>0</v>
      </c>
      <c r="BL674" s="18" t="s">
        <v>148</v>
      </c>
      <c r="BM674" s="215" t="s">
        <v>928</v>
      </c>
    </row>
    <row r="675" spans="1:65" s="13" customFormat="1" ht="22.5">
      <c r="B675" s="217"/>
      <c r="C675" s="218"/>
      <c r="D675" s="219" t="s">
        <v>150</v>
      </c>
      <c r="E675" s="220" t="s">
        <v>1</v>
      </c>
      <c r="F675" s="221" t="s">
        <v>929</v>
      </c>
      <c r="G675" s="218"/>
      <c r="H675" s="220" t="s">
        <v>1</v>
      </c>
      <c r="I675" s="222"/>
      <c r="J675" s="218"/>
      <c r="K675" s="218"/>
      <c r="L675" s="223"/>
      <c r="M675" s="224"/>
      <c r="N675" s="225"/>
      <c r="O675" s="225"/>
      <c r="P675" s="225"/>
      <c r="Q675" s="225"/>
      <c r="R675" s="225"/>
      <c r="S675" s="225"/>
      <c r="T675" s="226"/>
      <c r="AT675" s="227" t="s">
        <v>150</v>
      </c>
      <c r="AU675" s="227" t="s">
        <v>89</v>
      </c>
      <c r="AV675" s="13" t="s">
        <v>87</v>
      </c>
      <c r="AW675" s="13" t="s">
        <v>34</v>
      </c>
      <c r="AX675" s="13" t="s">
        <v>79</v>
      </c>
      <c r="AY675" s="227" t="s">
        <v>141</v>
      </c>
    </row>
    <row r="676" spans="1:65" s="14" customFormat="1" ht="11.25">
      <c r="B676" s="228"/>
      <c r="C676" s="229"/>
      <c r="D676" s="219" t="s">
        <v>150</v>
      </c>
      <c r="E676" s="230" t="s">
        <v>1</v>
      </c>
      <c r="F676" s="231" t="s">
        <v>930</v>
      </c>
      <c r="G676" s="229"/>
      <c r="H676" s="232">
        <v>37</v>
      </c>
      <c r="I676" s="233"/>
      <c r="J676" s="229"/>
      <c r="K676" s="229"/>
      <c r="L676" s="234"/>
      <c r="M676" s="235"/>
      <c r="N676" s="236"/>
      <c r="O676" s="236"/>
      <c r="P676" s="236"/>
      <c r="Q676" s="236"/>
      <c r="R676" s="236"/>
      <c r="S676" s="236"/>
      <c r="T676" s="237"/>
      <c r="AT676" s="238" t="s">
        <v>150</v>
      </c>
      <c r="AU676" s="238" t="s">
        <v>89</v>
      </c>
      <c r="AV676" s="14" t="s">
        <v>89</v>
      </c>
      <c r="AW676" s="14" t="s">
        <v>34</v>
      </c>
      <c r="AX676" s="14" t="s">
        <v>87</v>
      </c>
      <c r="AY676" s="238" t="s">
        <v>141</v>
      </c>
    </row>
    <row r="677" spans="1:65" s="2" customFormat="1" ht="24" customHeight="1">
      <c r="A677" s="35"/>
      <c r="B677" s="36"/>
      <c r="C677" s="261" t="s">
        <v>931</v>
      </c>
      <c r="D677" s="261" t="s">
        <v>278</v>
      </c>
      <c r="E677" s="262" t="s">
        <v>932</v>
      </c>
      <c r="F677" s="263" t="s">
        <v>933</v>
      </c>
      <c r="G677" s="264" t="s">
        <v>411</v>
      </c>
      <c r="H677" s="265">
        <v>58</v>
      </c>
      <c r="I677" s="266"/>
      <c r="J677" s="267">
        <f>ROUND(I677*H677,2)</f>
        <v>0</v>
      </c>
      <c r="K677" s="263" t="s">
        <v>1</v>
      </c>
      <c r="L677" s="268"/>
      <c r="M677" s="269" t="s">
        <v>1</v>
      </c>
      <c r="N677" s="270" t="s">
        <v>44</v>
      </c>
      <c r="O677" s="72"/>
      <c r="P677" s="213">
        <f>O677*H677</f>
        <v>0</v>
      </c>
      <c r="Q677" s="213">
        <v>5.2999999999999999E-2</v>
      </c>
      <c r="R677" s="213">
        <f>Q677*H677</f>
        <v>3.0739999999999998</v>
      </c>
      <c r="S677" s="213">
        <v>0</v>
      </c>
      <c r="T677" s="214">
        <f>S677*H677</f>
        <v>0</v>
      </c>
      <c r="U677" s="35"/>
      <c r="V677" s="35"/>
      <c r="W677" s="35"/>
      <c r="X677" s="35"/>
      <c r="Y677" s="35"/>
      <c r="Z677" s="35"/>
      <c r="AA677" s="35"/>
      <c r="AB677" s="35"/>
      <c r="AC677" s="35"/>
      <c r="AD677" s="35"/>
      <c r="AE677" s="35"/>
      <c r="AR677" s="215" t="s">
        <v>186</v>
      </c>
      <c r="AT677" s="215" t="s">
        <v>278</v>
      </c>
      <c r="AU677" s="215" t="s">
        <v>89</v>
      </c>
      <c r="AY677" s="18" t="s">
        <v>141</v>
      </c>
      <c r="BE677" s="216">
        <f>IF(N677="základní",J677,0)</f>
        <v>0</v>
      </c>
      <c r="BF677" s="216">
        <f>IF(N677="snížená",J677,0)</f>
        <v>0</v>
      </c>
      <c r="BG677" s="216">
        <f>IF(N677="zákl. přenesená",J677,0)</f>
        <v>0</v>
      </c>
      <c r="BH677" s="216">
        <f>IF(N677="sníž. přenesená",J677,0)</f>
        <v>0</v>
      </c>
      <c r="BI677" s="216">
        <f>IF(N677="nulová",J677,0)</f>
        <v>0</v>
      </c>
      <c r="BJ677" s="18" t="s">
        <v>87</v>
      </c>
      <c r="BK677" s="216">
        <f>ROUND(I677*H677,2)</f>
        <v>0</v>
      </c>
      <c r="BL677" s="18" t="s">
        <v>148</v>
      </c>
      <c r="BM677" s="215" t="s">
        <v>934</v>
      </c>
    </row>
    <row r="678" spans="1:65" s="13" customFormat="1" ht="22.5">
      <c r="B678" s="217"/>
      <c r="C678" s="218"/>
      <c r="D678" s="219" t="s">
        <v>150</v>
      </c>
      <c r="E678" s="220" t="s">
        <v>1</v>
      </c>
      <c r="F678" s="221" t="s">
        <v>935</v>
      </c>
      <c r="G678" s="218"/>
      <c r="H678" s="220" t="s">
        <v>1</v>
      </c>
      <c r="I678" s="222"/>
      <c r="J678" s="218"/>
      <c r="K678" s="218"/>
      <c r="L678" s="223"/>
      <c r="M678" s="224"/>
      <c r="N678" s="225"/>
      <c r="O678" s="225"/>
      <c r="P678" s="225"/>
      <c r="Q678" s="225"/>
      <c r="R678" s="225"/>
      <c r="S678" s="225"/>
      <c r="T678" s="226"/>
      <c r="AT678" s="227" t="s">
        <v>150</v>
      </c>
      <c r="AU678" s="227" t="s">
        <v>89</v>
      </c>
      <c r="AV678" s="13" t="s">
        <v>87</v>
      </c>
      <c r="AW678" s="13" t="s">
        <v>34</v>
      </c>
      <c r="AX678" s="13" t="s">
        <v>79</v>
      </c>
      <c r="AY678" s="227" t="s">
        <v>141</v>
      </c>
    </row>
    <row r="679" spans="1:65" s="14" customFormat="1" ht="11.25">
      <c r="B679" s="228"/>
      <c r="C679" s="229"/>
      <c r="D679" s="219" t="s">
        <v>150</v>
      </c>
      <c r="E679" s="230" t="s">
        <v>1</v>
      </c>
      <c r="F679" s="231" t="s">
        <v>936</v>
      </c>
      <c r="G679" s="229"/>
      <c r="H679" s="232">
        <v>58</v>
      </c>
      <c r="I679" s="233"/>
      <c r="J679" s="229"/>
      <c r="K679" s="229"/>
      <c r="L679" s="234"/>
      <c r="M679" s="235"/>
      <c r="N679" s="236"/>
      <c r="O679" s="236"/>
      <c r="P679" s="236"/>
      <c r="Q679" s="236"/>
      <c r="R679" s="236"/>
      <c r="S679" s="236"/>
      <c r="T679" s="237"/>
      <c r="AT679" s="238" t="s">
        <v>150</v>
      </c>
      <c r="AU679" s="238" t="s">
        <v>89</v>
      </c>
      <c r="AV679" s="14" t="s">
        <v>89</v>
      </c>
      <c r="AW679" s="14" t="s">
        <v>34</v>
      </c>
      <c r="AX679" s="14" t="s">
        <v>87</v>
      </c>
      <c r="AY679" s="238" t="s">
        <v>141</v>
      </c>
    </row>
    <row r="680" spans="1:65" s="2" customFormat="1" ht="24" customHeight="1">
      <c r="A680" s="35"/>
      <c r="B680" s="36"/>
      <c r="C680" s="261" t="s">
        <v>937</v>
      </c>
      <c r="D680" s="261" t="s">
        <v>278</v>
      </c>
      <c r="E680" s="262" t="s">
        <v>938</v>
      </c>
      <c r="F680" s="263" t="s">
        <v>939</v>
      </c>
      <c r="G680" s="264" t="s">
        <v>411</v>
      </c>
      <c r="H680" s="265">
        <v>2.02</v>
      </c>
      <c r="I680" s="266"/>
      <c r="J680" s="267">
        <f>ROUND(I680*H680,2)</f>
        <v>0</v>
      </c>
      <c r="K680" s="263" t="s">
        <v>1</v>
      </c>
      <c r="L680" s="268"/>
      <c r="M680" s="269" t="s">
        <v>1</v>
      </c>
      <c r="N680" s="270" t="s">
        <v>44</v>
      </c>
      <c r="O680" s="72"/>
      <c r="P680" s="213">
        <f>O680*H680</f>
        <v>0</v>
      </c>
      <c r="Q680" s="213">
        <v>5.2999999999999999E-2</v>
      </c>
      <c r="R680" s="213">
        <f>Q680*H680</f>
        <v>0.10706</v>
      </c>
      <c r="S680" s="213">
        <v>0</v>
      </c>
      <c r="T680" s="214">
        <f>S680*H680</f>
        <v>0</v>
      </c>
      <c r="U680" s="35"/>
      <c r="V680" s="35"/>
      <c r="W680" s="35"/>
      <c r="X680" s="35"/>
      <c r="Y680" s="35"/>
      <c r="Z680" s="35"/>
      <c r="AA680" s="35"/>
      <c r="AB680" s="35"/>
      <c r="AC680" s="35"/>
      <c r="AD680" s="35"/>
      <c r="AE680" s="35"/>
      <c r="AR680" s="215" t="s">
        <v>186</v>
      </c>
      <c r="AT680" s="215" t="s">
        <v>278</v>
      </c>
      <c r="AU680" s="215" t="s">
        <v>89</v>
      </c>
      <c r="AY680" s="18" t="s">
        <v>141</v>
      </c>
      <c r="BE680" s="216">
        <f>IF(N680="základní",J680,0)</f>
        <v>0</v>
      </c>
      <c r="BF680" s="216">
        <f>IF(N680="snížená",J680,0)</f>
        <v>0</v>
      </c>
      <c r="BG680" s="216">
        <f>IF(N680="zákl. přenesená",J680,0)</f>
        <v>0</v>
      </c>
      <c r="BH680" s="216">
        <f>IF(N680="sníž. přenesená",J680,0)</f>
        <v>0</v>
      </c>
      <c r="BI680" s="216">
        <f>IF(N680="nulová",J680,0)</f>
        <v>0</v>
      </c>
      <c r="BJ680" s="18" t="s">
        <v>87</v>
      </c>
      <c r="BK680" s="216">
        <f>ROUND(I680*H680,2)</f>
        <v>0</v>
      </c>
      <c r="BL680" s="18" t="s">
        <v>148</v>
      </c>
      <c r="BM680" s="215" t="s">
        <v>940</v>
      </c>
    </row>
    <row r="681" spans="1:65" s="13" customFormat="1" ht="22.5">
      <c r="B681" s="217"/>
      <c r="C681" s="218"/>
      <c r="D681" s="219" t="s">
        <v>150</v>
      </c>
      <c r="E681" s="220" t="s">
        <v>1</v>
      </c>
      <c r="F681" s="221" t="s">
        <v>941</v>
      </c>
      <c r="G681" s="218"/>
      <c r="H681" s="220" t="s">
        <v>1</v>
      </c>
      <c r="I681" s="222"/>
      <c r="J681" s="218"/>
      <c r="K681" s="218"/>
      <c r="L681" s="223"/>
      <c r="M681" s="224"/>
      <c r="N681" s="225"/>
      <c r="O681" s="225"/>
      <c r="P681" s="225"/>
      <c r="Q681" s="225"/>
      <c r="R681" s="225"/>
      <c r="S681" s="225"/>
      <c r="T681" s="226"/>
      <c r="AT681" s="227" t="s">
        <v>150</v>
      </c>
      <c r="AU681" s="227" t="s">
        <v>89</v>
      </c>
      <c r="AV681" s="13" t="s">
        <v>87</v>
      </c>
      <c r="AW681" s="13" t="s">
        <v>34</v>
      </c>
      <c r="AX681" s="13" t="s">
        <v>79</v>
      </c>
      <c r="AY681" s="227" t="s">
        <v>141</v>
      </c>
    </row>
    <row r="682" spans="1:65" s="14" customFormat="1" ht="11.25">
      <c r="B682" s="228"/>
      <c r="C682" s="229"/>
      <c r="D682" s="219" t="s">
        <v>150</v>
      </c>
      <c r="E682" s="230" t="s">
        <v>1</v>
      </c>
      <c r="F682" s="231" t="s">
        <v>942</v>
      </c>
      <c r="G682" s="229"/>
      <c r="H682" s="232">
        <v>2.02</v>
      </c>
      <c r="I682" s="233"/>
      <c r="J682" s="229"/>
      <c r="K682" s="229"/>
      <c r="L682" s="234"/>
      <c r="M682" s="235"/>
      <c r="N682" s="236"/>
      <c r="O682" s="236"/>
      <c r="P682" s="236"/>
      <c r="Q682" s="236"/>
      <c r="R682" s="236"/>
      <c r="S682" s="236"/>
      <c r="T682" s="237"/>
      <c r="AT682" s="238" t="s">
        <v>150</v>
      </c>
      <c r="AU682" s="238" t="s">
        <v>89</v>
      </c>
      <c r="AV682" s="14" t="s">
        <v>89</v>
      </c>
      <c r="AW682" s="14" t="s">
        <v>34</v>
      </c>
      <c r="AX682" s="14" t="s">
        <v>87</v>
      </c>
      <c r="AY682" s="238" t="s">
        <v>141</v>
      </c>
    </row>
    <row r="683" spans="1:65" s="2" customFormat="1" ht="24" customHeight="1">
      <c r="A683" s="35"/>
      <c r="B683" s="36"/>
      <c r="C683" s="204" t="s">
        <v>943</v>
      </c>
      <c r="D683" s="204" t="s">
        <v>143</v>
      </c>
      <c r="E683" s="205" t="s">
        <v>944</v>
      </c>
      <c r="F683" s="206" t="s">
        <v>945</v>
      </c>
      <c r="G683" s="207" t="s">
        <v>486</v>
      </c>
      <c r="H683" s="208">
        <v>748</v>
      </c>
      <c r="I683" s="209"/>
      <c r="J683" s="210">
        <f>ROUND(I683*H683,2)</f>
        <v>0</v>
      </c>
      <c r="K683" s="206" t="s">
        <v>147</v>
      </c>
      <c r="L683" s="40"/>
      <c r="M683" s="211" t="s">
        <v>1</v>
      </c>
      <c r="N683" s="212" t="s">
        <v>44</v>
      </c>
      <c r="O683" s="72"/>
      <c r="P683" s="213">
        <f>O683*H683</f>
        <v>0</v>
      </c>
      <c r="Q683" s="213">
        <v>0.1295</v>
      </c>
      <c r="R683" s="213">
        <f>Q683*H683</f>
        <v>96.866</v>
      </c>
      <c r="S683" s="213">
        <v>0</v>
      </c>
      <c r="T683" s="214">
        <f>S683*H683</f>
        <v>0</v>
      </c>
      <c r="U683" s="35"/>
      <c r="V683" s="35"/>
      <c r="W683" s="35"/>
      <c r="X683" s="35"/>
      <c r="Y683" s="35"/>
      <c r="Z683" s="35"/>
      <c r="AA683" s="35"/>
      <c r="AB683" s="35"/>
      <c r="AC683" s="35"/>
      <c r="AD683" s="35"/>
      <c r="AE683" s="35"/>
      <c r="AR683" s="215" t="s">
        <v>148</v>
      </c>
      <c r="AT683" s="215" t="s">
        <v>143</v>
      </c>
      <c r="AU683" s="215" t="s">
        <v>89</v>
      </c>
      <c r="AY683" s="18" t="s">
        <v>141</v>
      </c>
      <c r="BE683" s="216">
        <f>IF(N683="základní",J683,0)</f>
        <v>0</v>
      </c>
      <c r="BF683" s="216">
        <f>IF(N683="snížená",J683,0)</f>
        <v>0</v>
      </c>
      <c r="BG683" s="216">
        <f>IF(N683="zákl. přenesená",J683,0)</f>
        <v>0</v>
      </c>
      <c r="BH683" s="216">
        <f>IF(N683="sníž. přenesená",J683,0)</f>
        <v>0</v>
      </c>
      <c r="BI683" s="216">
        <f>IF(N683="nulová",J683,0)</f>
        <v>0</v>
      </c>
      <c r="BJ683" s="18" t="s">
        <v>87</v>
      </c>
      <c r="BK683" s="216">
        <f>ROUND(I683*H683,2)</f>
        <v>0</v>
      </c>
      <c r="BL683" s="18" t="s">
        <v>148</v>
      </c>
      <c r="BM683" s="215" t="s">
        <v>946</v>
      </c>
    </row>
    <row r="684" spans="1:65" s="13" customFormat="1" ht="11.25">
      <c r="B684" s="217"/>
      <c r="C684" s="218"/>
      <c r="D684" s="219" t="s">
        <v>150</v>
      </c>
      <c r="E684" s="220" t="s">
        <v>1</v>
      </c>
      <c r="F684" s="221" t="s">
        <v>253</v>
      </c>
      <c r="G684" s="218"/>
      <c r="H684" s="220" t="s">
        <v>1</v>
      </c>
      <c r="I684" s="222"/>
      <c r="J684" s="218"/>
      <c r="K684" s="218"/>
      <c r="L684" s="223"/>
      <c r="M684" s="224"/>
      <c r="N684" s="225"/>
      <c r="O684" s="225"/>
      <c r="P684" s="225"/>
      <c r="Q684" s="225"/>
      <c r="R684" s="225"/>
      <c r="S684" s="225"/>
      <c r="T684" s="226"/>
      <c r="AT684" s="227" t="s">
        <v>150</v>
      </c>
      <c r="AU684" s="227" t="s">
        <v>89</v>
      </c>
      <c r="AV684" s="13" t="s">
        <v>87</v>
      </c>
      <c r="AW684" s="13" t="s">
        <v>34</v>
      </c>
      <c r="AX684" s="13" t="s">
        <v>79</v>
      </c>
      <c r="AY684" s="227" t="s">
        <v>141</v>
      </c>
    </row>
    <row r="685" spans="1:65" s="13" customFormat="1" ht="11.25">
      <c r="B685" s="217"/>
      <c r="C685" s="218"/>
      <c r="D685" s="219" t="s">
        <v>150</v>
      </c>
      <c r="E685" s="220" t="s">
        <v>1</v>
      </c>
      <c r="F685" s="221" t="s">
        <v>947</v>
      </c>
      <c r="G685" s="218"/>
      <c r="H685" s="220" t="s">
        <v>1</v>
      </c>
      <c r="I685" s="222"/>
      <c r="J685" s="218"/>
      <c r="K685" s="218"/>
      <c r="L685" s="223"/>
      <c r="M685" s="224"/>
      <c r="N685" s="225"/>
      <c r="O685" s="225"/>
      <c r="P685" s="225"/>
      <c r="Q685" s="225"/>
      <c r="R685" s="225"/>
      <c r="S685" s="225"/>
      <c r="T685" s="226"/>
      <c r="AT685" s="227" t="s">
        <v>150</v>
      </c>
      <c r="AU685" s="227" t="s">
        <v>89</v>
      </c>
      <c r="AV685" s="13" t="s">
        <v>87</v>
      </c>
      <c r="AW685" s="13" t="s">
        <v>34</v>
      </c>
      <c r="AX685" s="13" t="s">
        <v>79</v>
      </c>
      <c r="AY685" s="227" t="s">
        <v>141</v>
      </c>
    </row>
    <row r="686" spans="1:65" s="14" customFormat="1" ht="11.25">
      <c r="B686" s="228"/>
      <c r="C686" s="229"/>
      <c r="D686" s="219" t="s">
        <v>150</v>
      </c>
      <c r="E686" s="230" t="s">
        <v>1</v>
      </c>
      <c r="F686" s="231" t="s">
        <v>948</v>
      </c>
      <c r="G686" s="229"/>
      <c r="H686" s="232">
        <v>705</v>
      </c>
      <c r="I686" s="233"/>
      <c r="J686" s="229"/>
      <c r="K686" s="229"/>
      <c r="L686" s="234"/>
      <c r="M686" s="235"/>
      <c r="N686" s="236"/>
      <c r="O686" s="236"/>
      <c r="P686" s="236"/>
      <c r="Q686" s="236"/>
      <c r="R686" s="236"/>
      <c r="S686" s="236"/>
      <c r="T686" s="237"/>
      <c r="AT686" s="238" t="s">
        <v>150</v>
      </c>
      <c r="AU686" s="238" t="s">
        <v>89</v>
      </c>
      <c r="AV686" s="14" t="s">
        <v>89</v>
      </c>
      <c r="AW686" s="14" t="s">
        <v>34</v>
      </c>
      <c r="AX686" s="14" t="s">
        <v>79</v>
      </c>
      <c r="AY686" s="238" t="s">
        <v>141</v>
      </c>
    </row>
    <row r="687" spans="1:65" s="16" customFormat="1" ht="11.25">
      <c r="B687" s="250"/>
      <c r="C687" s="251"/>
      <c r="D687" s="219" t="s">
        <v>150</v>
      </c>
      <c r="E687" s="252" t="s">
        <v>1</v>
      </c>
      <c r="F687" s="253" t="s">
        <v>272</v>
      </c>
      <c r="G687" s="251"/>
      <c r="H687" s="254">
        <v>705</v>
      </c>
      <c r="I687" s="255"/>
      <c r="J687" s="251"/>
      <c r="K687" s="251"/>
      <c r="L687" s="256"/>
      <c r="M687" s="257"/>
      <c r="N687" s="258"/>
      <c r="O687" s="258"/>
      <c r="P687" s="258"/>
      <c r="Q687" s="258"/>
      <c r="R687" s="258"/>
      <c r="S687" s="258"/>
      <c r="T687" s="259"/>
      <c r="AT687" s="260" t="s">
        <v>150</v>
      </c>
      <c r="AU687" s="260" t="s">
        <v>89</v>
      </c>
      <c r="AV687" s="16" t="s">
        <v>159</v>
      </c>
      <c r="AW687" s="16" t="s">
        <v>34</v>
      </c>
      <c r="AX687" s="16" t="s">
        <v>79</v>
      </c>
      <c r="AY687" s="260" t="s">
        <v>141</v>
      </c>
    </row>
    <row r="688" spans="1:65" s="13" customFormat="1" ht="22.5">
      <c r="B688" s="217"/>
      <c r="C688" s="218"/>
      <c r="D688" s="219" t="s">
        <v>150</v>
      </c>
      <c r="E688" s="220" t="s">
        <v>1</v>
      </c>
      <c r="F688" s="221" t="s">
        <v>949</v>
      </c>
      <c r="G688" s="218"/>
      <c r="H688" s="220" t="s">
        <v>1</v>
      </c>
      <c r="I688" s="222"/>
      <c r="J688" s="218"/>
      <c r="K688" s="218"/>
      <c r="L688" s="223"/>
      <c r="M688" s="224"/>
      <c r="N688" s="225"/>
      <c r="O688" s="225"/>
      <c r="P688" s="225"/>
      <c r="Q688" s="225"/>
      <c r="R688" s="225"/>
      <c r="S688" s="225"/>
      <c r="T688" s="226"/>
      <c r="AT688" s="227" t="s">
        <v>150</v>
      </c>
      <c r="AU688" s="227" t="s">
        <v>89</v>
      </c>
      <c r="AV688" s="13" t="s">
        <v>87</v>
      </c>
      <c r="AW688" s="13" t="s">
        <v>34</v>
      </c>
      <c r="AX688" s="13" t="s">
        <v>79</v>
      </c>
      <c r="AY688" s="227" t="s">
        <v>141</v>
      </c>
    </row>
    <row r="689" spans="1:65" s="14" customFormat="1" ht="11.25">
      <c r="B689" s="228"/>
      <c r="C689" s="229"/>
      <c r="D689" s="219" t="s">
        <v>150</v>
      </c>
      <c r="E689" s="230" t="s">
        <v>1</v>
      </c>
      <c r="F689" s="231" t="s">
        <v>950</v>
      </c>
      <c r="G689" s="229"/>
      <c r="H689" s="232">
        <v>2</v>
      </c>
      <c r="I689" s="233"/>
      <c r="J689" s="229"/>
      <c r="K689" s="229"/>
      <c r="L689" s="234"/>
      <c r="M689" s="235"/>
      <c r="N689" s="236"/>
      <c r="O689" s="236"/>
      <c r="P689" s="236"/>
      <c r="Q689" s="236"/>
      <c r="R689" s="236"/>
      <c r="S689" s="236"/>
      <c r="T689" s="237"/>
      <c r="AT689" s="238" t="s">
        <v>150</v>
      </c>
      <c r="AU689" s="238" t="s">
        <v>89</v>
      </c>
      <c r="AV689" s="14" t="s">
        <v>89</v>
      </c>
      <c r="AW689" s="14" t="s">
        <v>34</v>
      </c>
      <c r="AX689" s="14" t="s">
        <v>79</v>
      </c>
      <c r="AY689" s="238" t="s">
        <v>141</v>
      </c>
    </row>
    <row r="690" spans="1:65" s="16" customFormat="1" ht="11.25">
      <c r="B690" s="250"/>
      <c r="C690" s="251"/>
      <c r="D690" s="219" t="s">
        <v>150</v>
      </c>
      <c r="E690" s="252" t="s">
        <v>1</v>
      </c>
      <c r="F690" s="253" t="s">
        <v>531</v>
      </c>
      <c r="G690" s="251"/>
      <c r="H690" s="254">
        <v>2</v>
      </c>
      <c r="I690" s="255"/>
      <c r="J690" s="251"/>
      <c r="K690" s="251"/>
      <c r="L690" s="256"/>
      <c r="M690" s="257"/>
      <c r="N690" s="258"/>
      <c r="O690" s="258"/>
      <c r="P690" s="258"/>
      <c r="Q690" s="258"/>
      <c r="R690" s="258"/>
      <c r="S690" s="258"/>
      <c r="T690" s="259"/>
      <c r="AT690" s="260" t="s">
        <v>150</v>
      </c>
      <c r="AU690" s="260" t="s">
        <v>89</v>
      </c>
      <c r="AV690" s="16" t="s">
        <v>159</v>
      </c>
      <c r="AW690" s="16" t="s">
        <v>34</v>
      </c>
      <c r="AX690" s="16" t="s">
        <v>79</v>
      </c>
      <c r="AY690" s="260" t="s">
        <v>141</v>
      </c>
    </row>
    <row r="691" spans="1:65" s="13" customFormat="1" ht="22.5">
      <c r="B691" s="217"/>
      <c r="C691" s="218"/>
      <c r="D691" s="219" t="s">
        <v>150</v>
      </c>
      <c r="E691" s="220" t="s">
        <v>1</v>
      </c>
      <c r="F691" s="221" t="s">
        <v>951</v>
      </c>
      <c r="G691" s="218"/>
      <c r="H691" s="220" t="s">
        <v>1</v>
      </c>
      <c r="I691" s="222"/>
      <c r="J691" s="218"/>
      <c r="K691" s="218"/>
      <c r="L691" s="223"/>
      <c r="M691" s="224"/>
      <c r="N691" s="225"/>
      <c r="O691" s="225"/>
      <c r="P691" s="225"/>
      <c r="Q691" s="225"/>
      <c r="R691" s="225"/>
      <c r="S691" s="225"/>
      <c r="T691" s="226"/>
      <c r="AT691" s="227" t="s">
        <v>150</v>
      </c>
      <c r="AU691" s="227" t="s">
        <v>89</v>
      </c>
      <c r="AV691" s="13" t="s">
        <v>87</v>
      </c>
      <c r="AW691" s="13" t="s">
        <v>34</v>
      </c>
      <c r="AX691" s="13" t="s">
        <v>79</v>
      </c>
      <c r="AY691" s="227" t="s">
        <v>141</v>
      </c>
    </row>
    <row r="692" spans="1:65" s="14" customFormat="1" ht="11.25">
      <c r="B692" s="228"/>
      <c r="C692" s="229"/>
      <c r="D692" s="219" t="s">
        <v>150</v>
      </c>
      <c r="E692" s="230" t="s">
        <v>1</v>
      </c>
      <c r="F692" s="231" t="s">
        <v>952</v>
      </c>
      <c r="G692" s="229"/>
      <c r="H692" s="232">
        <v>15</v>
      </c>
      <c r="I692" s="233"/>
      <c r="J692" s="229"/>
      <c r="K692" s="229"/>
      <c r="L692" s="234"/>
      <c r="M692" s="235"/>
      <c r="N692" s="236"/>
      <c r="O692" s="236"/>
      <c r="P692" s="236"/>
      <c r="Q692" s="236"/>
      <c r="R692" s="236"/>
      <c r="S692" s="236"/>
      <c r="T692" s="237"/>
      <c r="AT692" s="238" t="s">
        <v>150</v>
      </c>
      <c r="AU692" s="238" t="s">
        <v>89</v>
      </c>
      <c r="AV692" s="14" t="s">
        <v>89</v>
      </c>
      <c r="AW692" s="14" t="s">
        <v>34</v>
      </c>
      <c r="AX692" s="14" t="s">
        <v>79</v>
      </c>
      <c r="AY692" s="238" t="s">
        <v>141</v>
      </c>
    </row>
    <row r="693" spans="1:65" s="16" customFormat="1" ht="11.25">
      <c r="B693" s="250"/>
      <c r="C693" s="251"/>
      <c r="D693" s="219" t="s">
        <v>150</v>
      </c>
      <c r="E693" s="252" t="s">
        <v>1</v>
      </c>
      <c r="F693" s="253" t="s">
        <v>865</v>
      </c>
      <c r="G693" s="251"/>
      <c r="H693" s="254">
        <v>15</v>
      </c>
      <c r="I693" s="255"/>
      <c r="J693" s="251"/>
      <c r="K693" s="251"/>
      <c r="L693" s="256"/>
      <c r="M693" s="257"/>
      <c r="N693" s="258"/>
      <c r="O693" s="258"/>
      <c r="P693" s="258"/>
      <c r="Q693" s="258"/>
      <c r="R693" s="258"/>
      <c r="S693" s="258"/>
      <c r="T693" s="259"/>
      <c r="AT693" s="260" t="s">
        <v>150</v>
      </c>
      <c r="AU693" s="260" t="s">
        <v>89</v>
      </c>
      <c r="AV693" s="16" t="s">
        <v>159</v>
      </c>
      <c r="AW693" s="16" t="s">
        <v>34</v>
      </c>
      <c r="AX693" s="16" t="s">
        <v>79</v>
      </c>
      <c r="AY693" s="260" t="s">
        <v>141</v>
      </c>
    </row>
    <row r="694" spans="1:65" s="13" customFormat="1" ht="22.5">
      <c r="B694" s="217"/>
      <c r="C694" s="218"/>
      <c r="D694" s="219" t="s">
        <v>150</v>
      </c>
      <c r="E694" s="220" t="s">
        <v>1</v>
      </c>
      <c r="F694" s="221" t="s">
        <v>953</v>
      </c>
      <c r="G694" s="218"/>
      <c r="H694" s="220" t="s">
        <v>1</v>
      </c>
      <c r="I694" s="222"/>
      <c r="J694" s="218"/>
      <c r="K694" s="218"/>
      <c r="L694" s="223"/>
      <c r="M694" s="224"/>
      <c r="N694" s="225"/>
      <c r="O694" s="225"/>
      <c r="P694" s="225"/>
      <c r="Q694" s="225"/>
      <c r="R694" s="225"/>
      <c r="S694" s="225"/>
      <c r="T694" s="226"/>
      <c r="AT694" s="227" t="s">
        <v>150</v>
      </c>
      <c r="AU694" s="227" t="s">
        <v>89</v>
      </c>
      <c r="AV694" s="13" t="s">
        <v>87</v>
      </c>
      <c r="AW694" s="13" t="s">
        <v>34</v>
      </c>
      <c r="AX694" s="13" t="s">
        <v>79</v>
      </c>
      <c r="AY694" s="227" t="s">
        <v>141</v>
      </c>
    </row>
    <row r="695" spans="1:65" s="14" customFormat="1" ht="11.25">
      <c r="B695" s="228"/>
      <c r="C695" s="229"/>
      <c r="D695" s="219" t="s">
        <v>150</v>
      </c>
      <c r="E695" s="230" t="s">
        <v>1</v>
      </c>
      <c r="F695" s="231" t="s">
        <v>954</v>
      </c>
      <c r="G695" s="229"/>
      <c r="H695" s="232">
        <v>26</v>
      </c>
      <c r="I695" s="233"/>
      <c r="J695" s="229"/>
      <c r="K695" s="229"/>
      <c r="L695" s="234"/>
      <c r="M695" s="235"/>
      <c r="N695" s="236"/>
      <c r="O695" s="236"/>
      <c r="P695" s="236"/>
      <c r="Q695" s="236"/>
      <c r="R695" s="236"/>
      <c r="S695" s="236"/>
      <c r="T695" s="237"/>
      <c r="AT695" s="238" t="s">
        <v>150</v>
      </c>
      <c r="AU695" s="238" t="s">
        <v>89</v>
      </c>
      <c r="AV695" s="14" t="s">
        <v>89</v>
      </c>
      <c r="AW695" s="14" t="s">
        <v>34</v>
      </c>
      <c r="AX695" s="14" t="s">
        <v>79</v>
      </c>
      <c r="AY695" s="238" t="s">
        <v>141</v>
      </c>
    </row>
    <row r="696" spans="1:65" s="16" customFormat="1" ht="11.25">
      <c r="B696" s="250"/>
      <c r="C696" s="251"/>
      <c r="D696" s="219" t="s">
        <v>150</v>
      </c>
      <c r="E696" s="252" t="s">
        <v>1</v>
      </c>
      <c r="F696" s="253" t="s">
        <v>868</v>
      </c>
      <c r="G696" s="251"/>
      <c r="H696" s="254">
        <v>26</v>
      </c>
      <c r="I696" s="255"/>
      <c r="J696" s="251"/>
      <c r="K696" s="251"/>
      <c r="L696" s="256"/>
      <c r="M696" s="257"/>
      <c r="N696" s="258"/>
      <c r="O696" s="258"/>
      <c r="P696" s="258"/>
      <c r="Q696" s="258"/>
      <c r="R696" s="258"/>
      <c r="S696" s="258"/>
      <c r="T696" s="259"/>
      <c r="AT696" s="260" t="s">
        <v>150</v>
      </c>
      <c r="AU696" s="260" t="s">
        <v>89</v>
      </c>
      <c r="AV696" s="16" t="s">
        <v>159</v>
      </c>
      <c r="AW696" s="16" t="s">
        <v>34</v>
      </c>
      <c r="AX696" s="16" t="s">
        <v>79</v>
      </c>
      <c r="AY696" s="260" t="s">
        <v>141</v>
      </c>
    </row>
    <row r="697" spans="1:65" s="15" customFormat="1" ht="11.25">
      <c r="B697" s="239"/>
      <c r="C697" s="240"/>
      <c r="D697" s="219" t="s">
        <v>150</v>
      </c>
      <c r="E697" s="241" t="s">
        <v>1</v>
      </c>
      <c r="F697" s="242" t="s">
        <v>221</v>
      </c>
      <c r="G697" s="240"/>
      <c r="H697" s="243">
        <v>748</v>
      </c>
      <c r="I697" s="244"/>
      <c r="J697" s="240"/>
      <c r="K697" s="240"/>
      <c r="L697" s="245"/>
      <c r="M697" s="246"/>
      <c r="N697" s="247"/>
      <c r="O697" s="247"/>
      <c r="P697" s="247"/>
      <c r="Q697" s="247"/>
      <c r="R697" s="247"/>
      <c r="S697" s="247"/>
      <c r="T697" s="248"/>
      <c r="AT697" s="249" t="s">
        <v>150</v>
      </c>
      <c r="AU697" s="249" t="s">
        <v>89</v>
      </c>
      <c r="AV697" s="15" t="s">
        <v>148</v>
      </c>
      <c r="AW697" s="15" t="s">
        <v>34</v>
      </c>
      <c r="AX697" s="15" t="s">
        <v>87</v>
      </c>
      <c r="AY697" s="249" t="s">
        <v>141</v>
      </c>
    </row>
    <row r="698" spans="1:65" s="2" customFormat="1" ht="16.5" customHeight="1">
      <c r="A698" s="35"/>
      <c r="B698" s="36"/>
      <c r="C698" s="261" t="s">
        <v>955</v>
      </c>
      <c r="D698" s="261" t="s">
        <v>278</v>
      </c>
      <c r="E698" s="262" t="s">
        <v>956</v>
      </c>
      <c r="F698" s="263" t="s">
        <v>957</v>
      </c>
      <c r="G698" s="264" t="s">
        <v>486</v>
      </c>
      <c r="H698" s="265">
        <v>713</v>
      </c>
      <c r="I698" s="266"/>
      <c r="J698" s="267">
        <f>ROUND(I698*H698,2)</f>
        <v>0</v>
      </c>
      <c r="K698" s="263" t="s">
        <v>147</v>
      </c>
      <c r="L698" s="268"/>
      <c r="M698" s="269" t="s">
        <v>1</v>
      </c>
      <c r="N698" s="270" t="s">
        <v>44</v>
      </c>
      <c r="O698" s="72"/>
      <c r="P698" s="213">
        <f>O698*H698</f>
        <v>0</v>
      </c>
      <c r="Q698" s="213">
        <v>4.4999999999999998E-2</v>
      </c>
      <c r="R698" s="213">
        <f>Q698*H698</f>
        <v>32.085000000000001</v>
      </c>
      <c r="S698" s="213">
        <v>0</v>
      </c>
      <c r="T698" s="214">
        <f>S698*H698</f>
        <v>0</v>
      </c>
      <c r="U698" s="35"/>
      <c r="V698" s="35"/>
      <c r="W698" s="35"/>
      <c r="X698" s="35"/>
      <c r="Y698" s="35"/>
      <c r="Z698" s="35"/>
      <c r="AA698" s="35"/>
      <c r="AB698" s="35"/>
      <c r="AC698" s="35"/>
      <c r="AD698" s="35"/>
      <c r="AE698" s="35"/>
      <c r="AR698" s="215" t="s">
        <v>186</v>
      </c>
      <c r="AT698" s="215" t="s">
        <v>278</v>
      </c>
      <c r="AU698" s="215" t="s">
        <v>89</v>
      </c>
      <c r="AY698" s="18" t="s">
        <v>141</v>
      </c>
      <c r="BE698" s="216">
        <f>IF(N698="základní",J698,0)</f>
        <v>0</v>
      </c>
      <c r="BF698" s="216">
        <f>IF(N698="snížená",J698,0)</f>
        <v>0</v>
      </c>
      <c r="BG698" s="216">
        <f>IF(N698="zákl. přenesená",J698,0)</f>
        <v>0</v>
      </c>
      <c r="BH698" s="216">
        <f>IF(N698="sníž. přenesená",J698,0)</f>
        <v>0</v>
      </c>
      <c r="BI698" s="216">
        <f>IF(N698="nulová",J698,0)</f>
        <v>0</v>
      </c>
      <c r="BJ698" s="18" t="s">
        <v>87</v>
      </c>
      <c r="BK698" s="216">
        <f>ROUND(I698*H698,2)</f>
        <v>0</v>
      </c>
      <c r="BL698" s="18" t="s">
        <v>148</v>
      </c>
      <c r="BM698" s="215" t="s">
        <v>958</v>
      </c>
    </row>
    <row r="699" spans="1:65" s="13" customFormat="1" ht="22.5">
      <c r="B699" s="217"/>
      <c r="C699" s="218"/>
      <c r="D699" s="219" t="s">
        <v>150</v>
      </c>
      <c r="E699" s="220" t="s">
        <v>1</v>
      </c>
      <c r="F699" s="221" t="s">
        <v>959</v>
      </c>
      <c r="G699" s="218"/>
      <c r="H699" s="220" t="s">
        <v>1</v>
      </c>
      <c r="I699" s="222"/>
      <c r="J699" s="218"/>
      <c r="K699" s="218"/>
      <c r="L699" s="223"/>
      <c r="M699" s="224"/>
      <c r="N699" s="225"/>
      <c r="O699" s="225"/>
      <c r="P699" s="225"/>
      <c r="Q699" s="225"/>
      <c r="R699" s="225"/>
      <c r="S699" s="225"/>
      <c r="T699" s="226"/>
      <c r="AT699" s="227" t="s">
        <v>150</v>
      </c>
      <c r="AU699" s="227" t="s">
        <v>89</v>
      </c>
      <c r="AV699" s="13" t="s">
        <v>87</v>
      </c>
      <c r="AW699" s="13" t="s">
        <v>34</v>
      </c>
      <c r="AX699" s="13" t="s">
        <v>79</v>
      </c>
      <c r="AY699" s="227" t="s">
        <v>141</v>
      </c>
    </row>
    <row r="700" spans="1:65" s="14" customFormat="1" ht="11.25">
      <c r="B700" s="228"/>
      <c r="C700" s="229"/>
      <c r="D700" s="219" t="s">
        <v>150</v>
      </c>
      <c r="E700" s="230" t="s">
        <v>1</v>
      </c>
      <c r="F700" s="231" t="s">
        <v>960</v>
      </c>
      <c r="G700" s="229"/>
      <c r="H700" s="232">
        <v>713</v>
      </c>
      <c r="I700" s="233"/>
      <c r="J700" s="229"/>
      <c r="K700" s="229"/>
      <c r="L700" s="234"/>
      <c r="M700" s="235"/>
      <c r="N700" s="236"/>
      <c r="O700" s="236"/>
      <c r="P700" s="236"/>
      <c r="Q700" s="236"/>
      <c r="R700" s="236"/>
      <c r="S700" s="236"/>
      <c r="T700" s="237"/>
      <c r="AT700" s="238" t="s">
        <v>150</v>
      </c>
      <c r="AU700" s="238" t="s">
        <v>89</v>
      </c>
      <c r="AV700" s="14" t="s">
        <v>89</v>
      </c>
      <c r="AW700" s="14" t="s">
        <v>34</v>
      </c>
      <c r="AX700" s="14" t="s">
        <v>87</v>
      </c>
      <c r="AY700" s="238" t="s">
        <v>141</v>
      </c>
    </row>
    <row r="701" spans="1:65" s="2" customFormat="1" ht="24" customHeight="1">
      <c r="A701" s="35"/>
      <c r="B701" s="36"/>
      <c r="C701" s="261" t="s">
        <v>961</v>
      </c>
      <c r="D701" s="261" t="s">
        <v>278</v>
      </c>
      <c r="E701" s="262" t="s">
        <v>962</v>
      </c>
      <c r="F701" s="263" t="s">
        <v>963</v>
      </c>
      <c r="G701" s="264" t="s">
        <v>411</v>
      </c>
      <c r="H701" s="265">
        <v>2.02</v>
      </c>
      <c r="I701" s="266"/>
      <c r="J701" s="267">
        <f>ROUND(I701*H701,2)</f>
        <v>0</v>
      </c>
      <c r="K701" s="263" t="s">
        <v>1</v>
      </c>
      <c r="L701" s="268"/>
      <c r="M701" s="269" t="s">
        <v>1</v>
      </c>
      <c r="N701" s="270" t="s">
        <v>44</v>
      </c>
      <c r="O701" s="72"/>
      <c r="P701" s="213">
        <f>O701*H701</f>
        <v>0</v>
      </c>
      <c r="Q701" s="213">
        <v>3.4000000000000002E-2</v>
      </c>
      <c r="R701" s="213">
        <f>Q701*H701</f>
        <v>6.8680000000000005E-2</v>
      </c>
      <c r="S701" s="213">
        <v>0</v>
      </c>
      <c r="T701" s="214">
        <f>S701*H701</f>
        <v>0</v>
      </c>
      <c r="U701" s="35"/>
      <c r="V701" s="35"/>
      <c r="W701" s="35"/>
      <c r="X701" s="35"/>
      <c r="Y701" s="35"/>
      <c r="Z701" s="35"/>
      <c r="AA701" s="35"/>
      <c r="AB701" s="35"/>
      <c r="AC701" s="35"/>
      <c r="AD701" s="35"/>
      <c r="AE701" s="35"/>
      <c r="AR701" s="215" t="s">
        <v>186</v>
      </c>
      <c r="AT701" s="215" t="s">
        <v>278</v>
      </c>
      <c r="AU701" s="215" t="s">
        <v>89</v>
      </c>
      <c r="AY701" s="18" t="s">
        <v>141</v>
      </c>
      <c r="BE701" s="216">
        <f>IF(N701="základní",J701,0)</f>
        <v>0</v>
      </c>
      <c r="BF701" s="216">
        <f>IF(N701="snížená",J701,0)</f>
        <v>0</v>
      </c>
      <c r="BG701" s="216">
        <f>IF(N701="zákl. přenesená",J701,0)</f>
        <v>0</v>
      </c>
      <c r="BH701" s="216">
        <f>IF(N701="sníž. přenesená",J701,0)</f>
        <v>0</v>
      </c>
      <c r="BI701" s="216">
        <f>IF(N701="nulová",J701,0)</f>
        <v>0</v>
      </c>
      <c r="BJ701" s="18" t="s">
        <v>87</v>
      </c>
      <c r="BK701" s="216">
        <f>ROUND(I701*H701,2)</f>
        <v>0</v>
      </c>
      <c r="BL701" s="18" t="s">
        <v>148</v>
      </c>
      <c r="BM701" s="215" t="s">
        <v>964</v>
      </c>
    </row>
    <row r="702" spans="1:65" s="13" customFormat="1" ht="22.5">
      <c r="B702" s="217"/>
      <c r="C702" s="218"/>
      <c r="D702" s="219" t="s">
        <v>150</v>
      </c>
      <c r="E702" s="220" t="s">
        <v>1</v>
      </c>
      <c r="F702" s="221" t="s">
        <v>965</v>
      </c>
      <c r="G702" s="218"/>
      <c r="H702" s="220" t="s">
        <v>1</v>
      </c>
      <c r="I702" s="222"/>
      <c r="J702" s="218"/>
      <c r="K702" s="218"/>
      <c r="L702" s="223"/>
      <c r="M702" s="224"/>
      <c r="N702" s="225"/>
      <c r="O702" s="225"/>
      <c r="P702" s="225"/>
      <c r="Q702" s="225"/>
      <c r="R702" s="225"/>
      <c r="S702" s="225"/>
      <c r="T702" s="226"/>
      <c r="AT702" s="227" t="s">
        <v>150</v>
      </c>
      <c r="AU702" s="227" t="s">
        <v>89</v>
      </c>
      <c r="AV702" s="13" t="s">
        <v>87</v>
      </c>
      <c r="AW702" s="13" t="s">
        <v>34</v>
      </c>
      <c r="AX702" s="13" t="s">
        <v>79</v>
      </c>
      <c r="AY702" s="227" t="s">
        <v>141</v>
      </c>
    </row>
    <row r="703" spans="1:65" s="14" customFormat="1" ht="11.25">
      <c r="B703" s="228"/>
      <c r="C703" s="229"/>
      <c r="D703" s="219" t="s">
        <v>150</v>
      </c>
      <c r="E703" s="230" t="s">
        <v>1</v>
      </c>
      <c r="F703" s="231" t="s">
        <v>966</v>
      </c>
      <c r="G703" s="229"/>
      <c r="H703" s="232">
        <v>2.02</v>
      </c>
      <c r="I703" s="233"/>
      <c r="J703" s="229"/>
      <c r="K703" s="229"/>
      <c r="L703" s="234"/>
      <c r="M703" s="235"/>
      <c r="N703" s="236"/>
      <c r="O703" s="236"/>
      <c r="P703" s="236"/>
      <c r="Q703" s="236"/>
      <c r="R703" s="236"/>
      <c r="S703" s="236"/>
      <c r="T703" s="237"/>
      <c r="AT703" s="238" t="s">
        <v>150</v>
      </c>
      <c r="AU703" s="238" t="s">
        <v>89</v>
      </c>
      <c r="AV703" s="14" t="s">
        <v>89</v>
      </c>
      <c r="AW703" s="14" t="s">
        <v>34</v>
      </c>
      <c r="AX703" s="14" t="s">
        <v>87</v>
      </c>
      <c r="AY703" s="238" t="s">
        <v>141</v>
      </c>
    </row>
    <row r="704" spans="1:65" s="2" customFormat="1" ht="24" customHeight="1">
      <c r="A704" s="35"/>
      <c r="B704" s="36"/>
      <c r="C704" s="261" t="s">
        <v>967</v>
      </c>
      <c r="D704" s="261" t="s">
        <v>278</v>
      </c>
      <c r="E704" s="262" t="s">
        <v>968</v>
      </c>
      <c r="F704" s="263" t="s">
        <v>969</v>
      </c>
      <c r="G704" s="264" t="s">
        <v>411</v>
      </c>
      <c r="H704" s="265">
        <v>18.18</v>
      </c>
      <c r="I704" s="266"/>
      <c r="J704" s="267">
        <f>ROUND(I704*H704,2)</f>
        <v>0</v>
      </c>
      <c r="K704" s="263" t="s">
        <v>1</v>
      </c>
      <c r="L704" s="268"/>
      <c r="M704" s="269" t="s">
        <v>1</v>
      </c>
      <c r="N704" s="270" t="s">
        <v>44</v>
      </c>
      <c r="O704" s="72"/>
      <c r="P704" s="213">
        <f>O704*H704</f>
        <v>0</v>
      </c>
      <c r="Q704" s="213">
        <v>3.4000000000000002E-2</v>
      </c>
      <c r="R704" s="213">
        <f>Q704*H704</f>
        <v>0.61812</v>
      </c>
      <c r="S704" s="213">
        <v>0</v>
      </c>
      <c r="T704" s="214">
        <f>S704*H704</f>
        <v>0</v>
      </c>
      <c r="U704" s="35"/>
      <c r="V704" s="35"/>
      <c r="W704" s="35"/>
      <c r="X704" s="35"/>
      <c r="Y704" s="35"/>
      <c r="Z704" s="35"/>
      <c r="AA704" s="35"/>
      <c r="AB704" s="35"/>
      <c r="AC704" s="35"/>
      <c r="AD704" s="35"/>
      <c r="AE704" s="35"/>
      <c r="AR704" s="215" t="s">
        <v>186</v>
      </c>
      <c r="AT704" s="215" t="s">
        <v>278</v>
      </c>
      <c r="AU704" s="215" t="s">
        <v>89</v>
      </c>
      <c r="AY704" s="18" t="s">
        <v>141</v>
      </c>
      <c r="BE704" s="216">
        <f>IF(N704="základní",J704,0)</f>
        <v>0</v>
      </c>
      <c r="BF704" s="216">
        <f>IF(N704="snížená",J704,0)</f>
        <v>0</v>
      </c>
      <c r="BG704" s="216">
        <f>IF(N704="zákl. přenesená",J704,0)</f>
        <v>0</v>
      </c>
      <c r="BH704" s="216">
        <f>IF(N704="sníž. přenesená",J704,0)</f>
        <v>0</v>
      </c>
      <c r="BI704" s="216">
        <f>IF(N704="nulová",J704,0)</f>
        <v>0</v>
      </c>
      <c r="BJ704" s="18" t="s">
        <v>87</v>
      </c>
      <c r="BK704" s="216">
        <f>ROUND(I704*H704,2)</f>
        <v>0</v>
      </c>
      <c r="BL704" s="18" t="s">
        <v>148</v>
      </c>
      <c r="BM704" s="215" t="s">
        <v>970</v>
      </c>
    </row>
    <row r="705" spans="1:65" s="13" customFormat="1" ht="22.5">
      <c r="B705" s="217"/>
      <c r="C705" s="218"/>
      <c r="D705" s="219" t="s">
        <v>150</v>
      </c>
      <c r="E705" s="220" t="s">
        <v>1</v>
      </c>
      <c r="F705" s="221" t="s">
        <v>971</v>
      </c>
      <c r="G705" s="218"/>
      <c r="H705" s="220" t="s">
        <v>1</v>
      </c>
      <c r="I705" s="222"/>
      <c r="J705" s="218"/>
      <c r="K705" s="218"/>
      <c r="L705" s="223"/>
      <c r="M705" s="224"/>
      <c r="N705" s="225"/>
      <c r="O705" s="225"/>
      <c r="P705" s="225"/>
      <c r="Q705" s="225"/>
      <c r="R705" s="225"/>
      <c r="S705" s="225"/>
      <c r="T705" s="226"/>
      <c r="AT705" s="227" t="s">
        <v>150</v>
      </c>
      <c r="AU705" s="227" t="s">
        <v>89</v>
      </c>
      <c r="AV705" s="13" t="s">
        <v>87</v>
      </c>
      <c r="AW705" s="13" t="s">
        <v>34</v>
      </c>
      <c r="AX705" s="13" t="s">
        <v>79</v>
      </c>
      <c r="AY705" s="227" t="s">
        <v>141</v>
      </c>
    </row>
    <row r="706" spans="1:65" s="14" customFormat="1" ht="11.25">
      <c r="B706" s="228"/>
      <c r="C706" s="229"/>
      <c r="D706" s="219" t="s">
        <v>150</v>
      </c>
      <c r="E706" s="230" t="s">
        <v>1</v>
      </c>
      <c r="F706" s="231" t="s">
        <v>972</v>
      </c>
      <c r="G706" s="229"/>
      <c r="H706" s="232">
        <v>18.18</v>
      </c>
      <c r="I706" s="233"/>
      <c r="J706" s="229"/>
      <c r="K706" s="229"/>
      <c r="L706" s="234"/>
      <c r="M706" s="235"/>
      <c r="N706" s="236"/>
      <c r="O706" s="236"/>
      <c r="P706" s="236"/>
      <c r="Q706" s="236"/>
      <c r="R706" s="236"/>
      <c r="S706" s="236"/>
      <c r="T706" s="237"/>
      <c r="AT706" s="238" t="s">
        <v>150</v>
      </c>
      <c r="AU706" s="238" t="s">
        <v>89</v>
      </c>
      <c r="AV706" s="14" t="s">
        <v>89</v>
      </c>
      <c r="AW706" s="14" t="s">
        <v>34</v>
      </c>
      <c r="AX706" s="14" t="s">
        <v>87</v>
      </c>
      <c r="AY706" s="238" t="s">
        <v>141</v>
      </c>
    </row>
    <row r="707" spans="1:65" s="2" customFormat="1" ht="24" customHeight="1">
      <c r="A707" s="35"/>
      <c r="B707" s="36"/>
      <c r="C707" s="261" t="s">
        <v>973</v>
      </c>
      <c r="D707" s="261" t="s">
        <v>278</v>
      </c>
      <c r="E707" s="262" t="s">
        <v>974</v>
      </c>
      <c r="F707" s="263" t="s">
        <v>975</v>
      </c>
      <c r="G707" s="264" t="s">
        <v>411</v>
      </c>
      <c r="H707" s="265">
        <v>32.32</v>
      </c>
      <c r="I707" s="266"/>
      <c r="J707" s="267">
        <f>ROUND(I707*H707,2)</f>
        <v>0</v>
      </c>
      <c r="K707" s="263" t="s">
        <v>1</v>
      </c>
      <c r="L707" s="268"/>
      <c r="M707" s="269" t="s">
        <v>1</v>
      </c>
      <c r="N707" s="270" t="s">
        <v>44</v>
      </c>
      <c r="O707" s="72"/>
      <c r="P707" s="213">
        <f>O707*H707</f>
        <v>0</v>
      </c>
      <c r="Q707" s="213">
        <v>3.4000000000000002E-2</v>
      </c>
      <c r="R707" s="213">
        <f>Q707*H707</f>
        <v>1.0988800000000001</v>
      </c>
      <c r="S707" s="213">
        <v>0</v>
      </c>
      <c r="T707" s="214">
        <f>S707*H707</f>
        <v>0</v>
      </c>
      <c r="U707" s="35"/>
      <c r="V707" s="35"/>
      <c r="W707" s="35"/>
      <c r="X707" s="35"/>
      <c r="Y707" s="35"/>
      <c r="Z707" s="35"/>
      <c r="AA707" s="35"/>
      <c r="AB707" s="35"/>
      <c r="AC707" s="35"/>
      <c r="AD707" s="35"/>
      <c r="AE707" s="35"/>
      <c r="AR707" s="215" t="s">
        <v>186</v>
      </c>
      <c r="AT707" s="215" t="s">
        <v>278</v>
      </c>
      <c r="AU707" s="215" t="s">
        <v>89</v>
      </c>
      <c r="AY707" s="18" t="s">
        <v>141</v>
      </c>
      <c r="BE707" s="216">
        <f>IF(N707="základní",J707,0)</f>
        <v>0</v>
      </c>
      <c r="BF707" s="216">
        <f>IF(N707="snížená",J707,0)</f>
        <v>0</v>
      </c>
      <c r="BG707" s="216">
        <f>IF(N707="zákl. přenesená",J707,0)</f>
        <v>0</v>
      </c>
      <c r="BH707" s="216">
        <f>IF(N707="sníž. přenesená",J707,0)</f>
        <v>0</v>
      </c>
      <c r="BI707" s="216">
        <f>IF(N707="nulová",J707,0)</f>
        <v>0</v>
      </c>
      <c r="BJ707" s="18" t="s">
        <v>87</v>
      </c>
      <c r="BK707" s="216">
        <f>ROUND(I707*H707,2)</f>
        <v>0</v>
      </c>
      <c r="BL707" s="18" t="s">
        <v>148</v>
      </c>
      <c r="BM707" s="215" t="s">
        <v>976</v>
      </c>
    </row>
    <row r="708" spans="1:65" s="13" customFormat="1" ht="22.5">
      <c r="B708" s="217"/>
      <c r="C708" s="218"/>
      <c r="D708" s="219" t="s">
        <v>150</v>
      </c>
      <c r="E708" s="220" t="s">
        <v>1</v>
      </c>
      <c r="F708" s="221" t="s">
        <v>977</v>
      </c>
      <c r="G708" s="218"/>
      <c r="H708" s="220" t="s">
        <v>1</v>
      </c>
      <c r="I708" s="222"/>
      <c r="J708" s="218"/>
      <c r="K708" s="218"/>
      <c r="L708" s="223"/>
      <c r="M708" s="224"/>
      <c r="N708" s="225"/>
      <c r="O708" s="225"/>
      <c r="P708" s="225"/>
      <c r="Q708" s="225"/>
      <c r="R708" s="225"/>
      <c r="S708" s="225"/>
      <c r="T708" s="226"/>
      <c r="AT708" s="227" t="s">
        <v>150</v>
      </c>
      <c r="AU708" s="227" t="s">
        <v>89</v>
      </c>
      <c r="AV708" s="13" t="s">
        <v>87</v>
      </c>
      <c r="AW708" s="13" t="s">
        <v>34</v>
      </c>
      <c r="AX708" s="13" t="s">
        <v>79</v>
      </c>
      <c r="AY708" s="227" t="s">
        <v>141</v>
      </c>
    </row>
    <row r="709" spans="1:65" s="14" customFormat="1" ht="11.25">
      <c r="B709" s="228"/>
      <c r="C709" s="229"/>
      <c r="D709" s="219" t="s">
        <v>150</v>
      </c>
      <c r="E709" s="230" t="s">
        <v>1</v>
      </c>
      <c r="F709" s="231" t="s">
        <v>978</v>
      </c>
      <c r="G709" s="229"/>
      <c r="H709" s="232">
        <v>32.32</v>
      </c>
      <c r="I709" s="233"/>
      <c r="J709" s="229"/>
      <c r="K709" s="229"/>
      <c r="L709" s="234"/>
      <c r="M709" s="235"/>
      <c r="N709" s="236"/>
      <c r="O709" s="236"/>
      <c r="P709" s="236"/>
      <c r="Q709" s="236"/>
      <c r="R709" s="236"/>
      <c r="S709" s="236"/>
      <c r="T709" s="237"/>
      <c r="AT709" s="238" t="s">
        <v>150</v>
      </c>
      <c r="AU709" s="238" t="s">
        <v>89</v>
      </c>
      <c r="AV709" s="14" t="s">
        <v>89</v>
      </c>
      <c r="AW709" s="14" t="s">
        <v>34</v>
      </c>
      <c r="AX709" s="14" t="s">
        <v>87</v>
      </c>
      <c r="AY709" s="238" t="s">
        <v>141</v>
      </c>
    </row>
    <row r="710" spans="1:65" s="2" customFormat="1" ht="24" customHeight="1">
      <c r="A710" s="35"/>
      <c r="B710" s="36"/>
      <c r="C710" s="204" t="s">
        <v>979</v>
      </c>
      <c r="D710" s="204" t="s">
        <v>143</v>
      </c>
      <c r="E710" s="205" t="s">
        <v>980</v>
      </c>
      <c r="F710" s="206" t="s">
        <v>981</v>
      </c>
      <c r="G710" s="207" t="s">
        <v>411</v>
      </c>
      <c r="H710" s="208">
        <v>15</v>
      </c>
      <c r="I710" s="209"/>
      <c r="J710" s="210">
        <f>ROUND(I710*H710,2)</f>
        <v>0</v>
      </c>
      <c r="K710" s="206" t="s">
        <v>147</v>
      </c>
      <c r="L710" s="40"/>
      <c r="M710" s="211" t="s">
        <v>1</v>
      </c>
      <c r="N710" s="212" t="s">
        <v>44</v>
      </c>
      <c r="O710" s="72"/>
      <c r="P710" s="213">
        <f>O710*H710</f>
        <v>0</v>
      </c>
      <c r="Q710" s="213">
        <v>6.9999999999999999E-4</v>
      </c>
      <c r="R710" s="213">
        <f>Q710*H710</f>
        <v>1.0500000000000001E-2</v>
      </c>
      <c r="S710" s="213">
        <v>0</v>
      </c>
      <c r="T710" s="214">
        <f>S710*H710</f>
        <v>0</v>
      </c>
      <c r="U710" s="35"/>
      <c r="V710" s="35"/>
      <c r="W710" s="35"/>
      <c r="X710" s="35"/>
      <c r="Y710" s="35"/>
      <c r="Z710" s="35"/>
      <c r="AA710" s="35"/>
      <c r="AB710" s="35"/>
      <c r="AC710" s="35"/>
      <c r="AD710" s="35"/>
      <c r="AE710" s="35"/>
      <c r="AR710" s="215" t="s">
        <v>148</v>
      </c>
      <c r="AT710" s="215" t="s">
        <v>143</v>
      </c>
      <c r="AU710" s="215" t="s">
        <v>89</v>
      </c>
      <c r="AY710" s="18" t="s">
        <v>141</v>
      </c>
      <c r="BE710" s="216">
        <f>IF(N710="základní",J710,0)</f>
        <v>0</v>
      </c>
      <c r="BF710" s="216">
        <f>IF(N710="snížená",J710,0)</f>
        <v>0</v>
      </c>
      <c r="BG710" s="216">
        <f>IF(N710="zákl. přenesená",J710,0)</f>
        <v>0</v>
      </c>
      <c r="BH710" s="216">
        <f>IF(N710="sníž. přenesená",J710,0)</f>
        <v>0</v>
      </c>
      <c r="BI710" s="216">
        <f>IF(N710="nulová",J710,0)</f>
        <v>0</v>
      </c>
      <c r="BJ710" s="18" t="s">
        <v>87</v>
      </c>
      <c r="BK710" s="216">
        <f>ROUND(I710*H710,2)</f>
        <v>0</v>
      </c>
      <c r="BL710" s="18" t="s">
        <v>148</v>
      </c>
      <c r="BM710" s="215" t="s">
        <v>982</v>
      </c>
    </row>
    <row r="711" spans="1:65" s="13" customFormat="1" ht="11.25">
      <c r="B711" s="217"/>
      <c r="C711" s="218"/>
      <c r="D711" s="219" t="s">
        <v>150</v>
      </c>
      <c r="E711" s="220" t="s">
        <v>1</v>
      </c>
      <c r="F711" s="221" t="s">
        <v>983</v>
      </c>
      <c r="G711" s="218"/>
      <c r="H711" s="220" t="s">
        <v>1</v>
      </c>
      <c r="I711" s="222"/>
      <c r="J711" s="218"/>
      <c r="K711" s="218"/>
      <c r="L711" s="223"/>
      <c r="M711" s="224"/>
      <c r="N711" s="225"/>
      <c r="O711" s="225"/>
      <c r="P711" s="225"/>
      <c r="Q711" s="225"/>
      <c r="R711" s="225"/>
      <c r="S711" s="225"/>
      <c r="T711" s="226"/>
      <c r="AT711" s="227" t="s">
        <v>150</v>
      </c>
      <c r="AU711" s="227" t="s">
        <v>89</v>
      </c>
      <c r="AV711" s="13" t="s">
        <v>87</v>
      </c>
      <c r="AW711" s="13" t="s">
        <v>34</v>
      </c>
      <c r="AX711" s="13" t="s">
        <v>79</v>
      </c>
      <c r="AY711" s="227" t="s">
        <v>141</v>
      </c>
    </row>
    <row r="712" spans="1:65" s="13" customFormat="1" ht="11.25">
      <c r="B712" s="217"/>
      <c r="C712" s="218"/>
      <c r="D712" s="219" t="s">
        <v>150</v>
      </c>
      <c r="E712" s="220" t="s">
        <v>1</v>
      </c>
      <c r="F712" s="221" t="s">
        <v>984</v>
      </c>
      <c r="G712" s="218"/>
      <c r="H712" s="220" t="s">
        <v>1</v>
      </c>
      <c r="I712" s="222"/>
      <c r="J712" s="218"/>
      <c r="K712" s="218"/>
      <c r="L712" s="223"/>
      <c r="M712" s="224"/>
      <c r="N712" s="225"/>
      <c r="O712" s="225"/>
      <c r="P712" s="225"/>
      <c r="Q712" s="225"/>
      <c r="R712" s="225"/>
      <c r="S712" s="225"/>
      <c r="T712" s="226"/>
      <c r="AT712" s="227" t="s">
        <v>150</v>
      </c>
      <c r="AU712" s="227" t="s">
        <v>89</v>
      </c>
      <c r="AV712" s="13" t="s">
        <v>87</v>
      </c>
      <c r="AW712" s="13" t="s">
        <v>34</v>
      </c>
      <c r="AX712" s="13" t="s">
        <v>79</v>
      </c>
      <c r="AY712" s="227" t="s">
        <v>141</v>
      </c>
    </row>
    <row r="713" spans="1:65" s="14" customFormat="1" ht="11.25">
      <c r="B713" s="228"/>
      <c r="C713" s="229"/>
      <c r="D713" s="219" t="s">
        <v>150</v>
      </c>
      <c r="E713" s="230" t="s">
        <v>1</v>
      </c>
      <c r="F713" s="231" t="s">
        <v>87</v>
      </c>
      <c r="G713" s="229"/>
      <c r="H713" s="232">
        <v>1</v>
      </c>
      <c r="I713" s="233"/>
      <c r="J713" s="229"/>
      <c r="K713" s="229"/>
      <c r="L713" s="234"/>
      <c r="M713" s="235"/>
      <c r="N713" s="236"/>
      <c r="O713" s="236"/>
      <c r="P713" s="236"/>
      <c r="Q713" s="236"/>
      <c r="R713" s="236"/>
      <c r="S713" s="236"/>
      <c r="T713" s="237"/>
      <c r="AT713" s="238" t="s">
        <v>150</v>
      </c>
      <c r="AU713" s="238" t="s">
        <v>89</v>
      </c>
      <c r="AV713" s="14" t="s">
        <v>89</v>
      </c>
      <c r="AW713" s="14" t="s">
        <v>34</v>
      </c>
      <c r="AX713" s="14" t="s">
        <v>79</v>
      </c>
      <c r="AY713" s="238" t="s">
        <v>141</v>
      </c>
    </row>
    <row r="714" spans="1:65" s="13" customFormat="1" ht="11.25">
      <c r="B714" s="217"/>
      <c r="C714" s="218"/>
      <c r="D714" s="219" t="s">
        <v>150</v>
      </c>
      <c r="E714" s="220" t="s">
        <v>1</v>
      </c>
      <c r="F714" s="221" t="s">
        <v>985</v>
      </c>
      <c r="G714" s="218"/>
      <c r="H714" s="220" t="s">
        <v>1</v>
      </c>
      <c r="I714" s="222"/>
      <c r="J714" s="218"/>
      <c r="K714" s="218"/>
      <c r="L714" s="223"/>
      <c r="M714" s="224"/>
      <c r="N714" s="225"/>
      <c r="O714" s="225"/>
      <c r="P714" s="225"/>
      <c r="Q714" s="225"/>
      <c r="R714" s="225"/>
      <c r="S714" s="225"/>
      <c r="T714" s="226"/>
      <c r="AT714" s="227" t="s">
        <v>150</v>
      </c>
      <c r="AU714" s="227" t="s">
        <v>89</v>
      </c>
      <c r="AV714" s="13" t="s">
        <v>87</v>
      </c>
      <c r="AW714" s="13" t="s">
        <v>34</v>
      </c>
      <c r="AX714" s="13" t="s">
        <v>79</v>
      </c>
      <c r="AY714" s="227" t="s">
        <v>141</v>
      </c>
    </row>
    <row r="715" spans="1:65" s="14" customFormat="1" ht="11.25">
      <c r="B715" s="228"/>
      <c r="C715" s="229"/>
      <c r="D715" s="219" t="s">
        <v>150</v>
      </c>
      <c r="E715" s="230" t="s">
        <v>1</v>
      </c>
      <c r="F715" s="231" t="s">
        <v>87</v>
      </c>
      <c r="G715" s="229"/>
      <c r="H715" s="232">
        <v>1</v>
      </c>
      <c r="I715" s="233"/>
      <c r="J715" s="229"/>
      <c r="K715" s="229"/>
      <c r="L715" s="234"/>
      <c r="M715" s="235"/>
      <c r="N715" s="236"/>
      <c r="O715" s="236"/>
      <c r="P715" s="236"/>
      <c r="Q715" s="236"/>
      <c r="R715" s="236"/>
      <c r="S715" s="236"/>
      <c r="T715" s="237"/>
      <c r="AT715" s="238" t="s">
        <v>150</v>
      </c>
      <c r="AU715" s="238" t="s">
        <v>89</v>
      </c>
      <c r="AV715" s="14" t="s">
        <v>89</v>
      </c>
      <c r="AW715" s="14" t="s">
        <v>34</v>
      </c>
      <c r="AX715" s="14" t="s">
        <v>79</v>
      </c>
      <c r="AY715" s="238" t="s">
        <v>141</v>
      </c>
    </row>
    <row r="716" spans="1:65" s="13" customFormat="1" ht="11.25">
      <c r="B716" s="217"/>
      <c r="C716" s="218"/>
      <c r="D716" s="219" t="s">
        <v>150</v>
      </c>
      <c r="E716" s="220" t="s">
        <v>1</v>
      </c>
      <c r="F716" s="221" t="s">
        <v>986</v>
      </c>
      <c r="G716" s="218"/>
      <c r="H716" s="220" t="s">
        <v>1</v>
      </c>
      <c r="I716" s="222"/>
      <c r="J716" s="218"/>
      <c r="K716" s="218"/>
      <c r="L716" s="223"/>
      <c r="M716" s="224"/>
      <c r="N716" s="225"/>
      <c r="O716" s="225"/>
      <c r="P716" s="225"/>
      <c r="Q716" s="225"/>
      <c r="R716" s="225"/>
      <c r="S716" s="225"/>
      <c r="T716" s="226"/>
      <c r="AT716" s="227" t="s">
        <v>150</v>
      </c>
      <c r="AU716" s="227" t="s">
        <v>89</v>
      </c>
      <c r="AV716" s="13" t="s">
        <v>87</v>
      </c>
      <c r="AW716" s="13" t="s">
        <v>34</v>
      </c>
      <c r="AX716" s="13" t="s">
        <v>79</v>
      </c>
      <c r="AY716" s="227" t="s">
        <v>141</v>
      </c>
    </row>
    <row r="717" spans="1:65" s="14" customFormat="1" ht="11.25">
      <c r="B717" s="228"/>
      <c r="C717" s="229"/>
      <c r="D717" s="219" t="s">
        <v>150</v>
      </c>
      <c r="E717" s="230" t="s">
        <v>1</v>
      </c>
      <c r="F717" s="231" t="s">
        <v>148</v>
      </c>
      <c r="G717" s="229"/>
      <c r="H717" s="232">
        <v>4</v>
      </c>
      <c r="I717" s="233"/>
      <c r="J717" s="229"/>
      <c r="K717" s="229"/>
      <c r="L717" s="234"/>
      <c r="M717" s="235"/>
      <c r="N717" s="236"/>
      <c r="O717" s="236"/>
      <c r="P717" s="236"/>
      <c r="Q717" s="236"/>
      <c r="R717" s="236"/>
      <c r="S717" s="236"/>
      <c r="T717" s="237"/>
      <c r="AT717" s="238" t="s">
        <v>150</v>
      </c>
      <c r="AU717" s="238" t="s">
        <v>89</v>
      </c>
      <c r="AV717" s="14" t="s">
        <v>89</v>
      </c>
      <c r="AW717" s="14" t="s">
        <v>34</v>
      </c>
      <c r="AX717" s="14" t="s">
        <v>79</v>
      </c>
      <c r="AY717" s="238" t="s">
        <v>141</v>
      </c>
    </row>
    <row r="718" spans="1:65" s="13" customFormat="1" ht="11.25">
      <c r="B718" s="217"/>
      <c r="C718" s="218"/>
      <c r="D718" s="219" t="s">
        <v>150</v>
      </c>
      <c r="E718" s="220" t="s">
        <v>1</v>
      </c>
      <c r="F718" s="221" t="s">
        <v>987</v>
      </c>
      <c r="G718" s="218"/>
      <c r="H718" s="220" t="s">
        <v>1</v>
      </c>
      <c r="I718" s="222"/>
      <c r="J718" s="218"/>
      <c r="K718" s="218"/>
      <c r="L718" s="223"/>
      <c r="M718" s="224"/>
      <c r="N718" s="225"/>
      <c r="O718" s="225"/>
      <c r="P718" s="225"/>
      <c r="Q718" s="225"/>
      <c r="R718" s="225"/>
      <c r="S718" s="225"/>
      <c r="T718" s="226"/>
      <c r="AT718" s="227" t="s">
        <v>150</v>
      </c>
      <c r="AU718" s="227" t="s">
        <v>89</v>
      </c>
      <c r="AV718" s="13" t="s">
        <v>87</v>
      </c>
      <c r="AW718" s="13" t="s">
        <v>34</v>
      </c>
      <c r="AX718" s="13" t="s">
        <v>79</v>
      </c>
      <c r="AY718" s="227" t="s">
        <v>141</v>
      </c>
    </row>
    <row r="719" spans="1:65" s="14" customFormat="1" ht="11.25">
      <c r="B719" s="228"/>
      <c r="C719" s="229"/>
      <c r="D719" s="219" t="s">
        <v>150</v>
      </c>
      <c r="E719" s="230" t="s">
        <v>1</v>
      </c>
      <c r="F719" s="231" t="s">
        <v>148</v>
      </c>
      <c r="G719" s="229"/>
      <c r="H719" s="232">
        <v>4</v>
      </c>
      <c r="I719" s="233"/>
      <c r="J719" s="229"/>
      <c r="K719" s="229"/>
      <c r="L719" s="234"/>
      <c r="M719" s="235"/>
      <c r="N719" s="236"/>
      <c r="O719" s="236"/>
      <c r="P719" s="236"/>
      <c r="Q719" s="236"/>
      <c r="R719" s="236"/>
      <c r="S719" s="236"/>
      <c r="T719" s="237"/>
      <c r="AT719" s="238" t="s">
        <v>150</v>
      </c>
      <c r="AU719" s="238" t="s">
        <v>89</v>
      </c>
      <c r="AV719" s="14" t="s">
        <v>89</v>
      </c>
      <c r="AW719" s="14" t="s">
        <v>34</v>
      </c>
      <c r="AX719" s="14" t="s">
        <v>79</v>
      </c>
      <c r="AY719" s="238" t="s">
        <v>141</v>
      </c>
    </row>
    <row r="720" spans="1:65" s="13" customFormat="1" ht="11.25">
      <c r="B720" s="217"/>
      <c r="C720" s="218"/>
      <c r="D720" s="219" t="s">
        <v>150</v>
      </c>
      <c r="E720" s="220" t="s">
        <v>1</v>
      </c>
      <c r="F720" s="221" t="s">
        <v>988</v>
      </c>
      <c r="G720" s="218"/>
      <c r="H720" s="220" t="s">
        <v>1</v>
      </c>
      <c r="I720" s="222"/>
      <c r="J720" s="218"/>
      <c r="K720" s="218"/>
      <c r="L720" s="223"/>
      <c r="M720" s="224"/>
      <c r="N720" s="225"/>
      <c r="O720" s="225"/>
      <c r="P720" s="225"/>
      <c r="Q720" s="225"/>
      <c r="R720" s="225"/>
      <c r="S720" s="225"/>
      <c r="T720" s="226"/>
      <c r="AT720" s="227" t="s">
        <v>150</v>
      </c>
      <c r="AU720" s="227" t="s">
        <v>89</v>
      </c>
      <c r="AV720" s="13" t="s">
        <v>87</v>
      </c>
      <c r="AW720" s="13" t="s">
        <v>34</v>
      </c>
      <c r="AX720" s="13" t="s">
        <v>79</v>
      </c>
      <c r="AY720" s="227" t="s">
        <v>141</v>
      </c>
    </row>
    <row r="721" spans="1:65" s="14" customFormat="1" ht="11.25">
      <c r="B721" s="228"/>
      <c r="C721" s="229"/>
      <c r="D721" s="219" t="s">
        <v>150</v>
      </c>
      <c r="E721" s="230" t="s">
        <v>1</v>
      </c>
      <c r="F721" s="231" t="s">
        <v>87</v>
      </c>
      <c r="G721" s="229"/>
      <c r="H721" s="232">
        <v>1</v>
      </c>
      <c r="I721" s="233"/>
      <c r="J721" s="229"/>
      <c r="K721" s="229"/>
      <c r="L721" s="234"/>
      <c r="M721" s="235"/>
      <c r="N721" s="236"/>
      <c r="O721" s="236"/>
      <c r="P721" s="236"/>
      <c r="Q721" s="236"/>
      <c r="R721" s="236"/>
      <c r="S721" s="236"/>
      <c r="T721" s="237"/>
      <c r="AT721" s="238" t="s">
        <v>150</v>
      </c>
      <c r="AU721" s="238" t="s">
        <v>89</v>
      </c>
      <c r="AV721" s="14" t="s">
        <v>89</v>
      </c>
      <c r="AW721" s="14" t="s">
        <v>34</v>
      </c>
      <c r="AX721" s="14" t="s">
        <v>79</v>
      </c>
      <c r="AY721" s="238" t="s">
        <v>141</v>
      </c>
    </row>
    <row r="722" spans="1:65" s="13" customFormat="1" ht="11.25">
      <c r="B722" s="217"/>
      <c r="C722" s="218"/>
      <c r="D722" s="219" t="s">
        <v>150</v>
      </c>
      <c r="E722" s="220" t="s">
        <v>1</v>
      </c>
      <c r="F722" s="221" t="s">
        <v>989</v>
      </c>
      <c r="G722" s="218"/>
      <c r="H722" s="220" t="s">
        <v>1</v>
      </c>
      <c r="I722" s="222"/>
      <c r="J722" s="218"/>
      <c r="K722" s="218"/>
      <c r="L722" s="223"/>
      <c r="M722" s="224"/>
      <c r="N722" s="225"/>
      <c r="O722" s="225"/>
      <c r="P722" s="225"/>
      <c r="Q722" s="225"/>
      <c r="R722" s="225"/>
      <c r="S722" s="225"/>
      <c r="T722" s="226"/>
      <c r="AT722" s="227" t="s">
        <v>150</v>
      </c>
      <c r="AU722" s="227" t="s">
        <v>89</v>
      </c>
      <c r="AV722" s="13" t="s">
        <v>87</v>
      </c>
      <c r="AW722" s="13" t="s">
        <v>34</v>
      </c>
      <c r="AX722" s="13" t="s">
        <v>79</v>
      </c>
      <c r="AY722" s="227" t="s">
        <v>141</v>
      </c>
    </row>
    <row r="723" spans="1:65" s="14" customFormat="1" ht="11.25">
      <c r="B723" s="228"/>
      <c r="C723" s="229"/>
      <c r="D723" s="219" t="s">
        <v>150</v>
      </c>
      <c r="E723" s="230" t="s">
        <v>1</v>
      </c>
      <c r="F723" s="231" t="s">
        <v>89</v>
      </c>
      <c r="G723" s="229"/>
      <c r="H723" s="232">
        <v>2</v>
      </c>
      <c r="I723" s="233"/>
      <c r="J723" s="229"/>
      <c r="K723" s="229"/>
      <c r="L723" s="234"/>
      <c r="M723" s="235"/>
      <c r="N723" s="236"/>
      <c r="O723" s="236"/>
      <c r="P723" s="236"/>
      <c r="Q723" s="236"/>
      <c r="R723" s="236"/>
      <c r="S723" s="236"/>
      <c r="T723" s="237"/>
      <c r="AT723" s="238" t="s">
        <v>150</v>
      </c>
      <c r="AU723" s="238" t="s">
        <v>89</v>
      </c>
      <c r="AV723" s="14" t="s">
        <v>89</v>
      </c>
      <c r="AW723" s="14" t="s">
        <v>34</v>
      </c>
      <c r="AX723" s="14" t="s">
        <v>79</v>
      </c>
      <c r="AY723" s="238" t="s">
        <v>141</v>
      </c>
    </row>
    <row r="724" spans="1:65" s="13" customFormat="1" ht="11.25">
      <c r="B724" s="217"/>
      <c r="C724" s="218"/>
      <c r="D724" s="219" t="s">
        <v>150</v>
      </c>
      <c r="E724" s="220" t="s">
        <v>1</v>
      </c>
      <c r="F724" s="221" t="s">
        <v>990</v>
      </c>
      <c r="G724" s="218"/>
      <c r="H724" s="220" t="s">
        <v>1</v>
      </c>
      <c r="I724" s="222"/>
      <c r="J724" s="218"/>
      <c r="K724" s="218"/>
      <c r="L724" s="223"/>
      <c r="M724" s="224"/>
      <c r="N724" s="225"/>
      <c r="O724" s="225"/>
      <c r="P724" s="225"/>
      <c r="Q724" s="225"/>
      <c r="R724" s="225"/>
      <c r="S724" s="225"/>
      <c r="T724" s="226"/>
      <c r="AT724" s="227" t="s">
        <v>150</v>
      </c>
      <c r="AU724" s="227" t="s">
        <v>89</v>
      </c>
      <c r="AV724" s="13" t="s">
        <v>87</v>
      </c>
      <c r="AW724" s="13" t="s">
        <v>34</v>
      </c>
      <c r="AX724" s="13" t="s">
        <v>79</v>
      </c>
      <c r="AY724" s="227" t="s">
        <v>141</v>
      </c>
    </row>
    <row r="725" spans="1:65" s="14" customFormat="1" ht="11.25">
      <c r="B725" s="228"/>
      <c r="C725" s="229"/>
      <c r="D725" s="219" t="s">
        <v>150</v>
      </c>
      <c r="E725" s="230" t="s">
        <v>1</v>
      </c>
      <c r="F725" s="231" t="s">
        <v>87</v>
      </c>
      <c r="G725" s="229"/>
      <c r="H725" s="232">
        <v>1</v>
      </c>
      <c r="I725" s="233"/>
      <c r="J725" s="229"/>
      <c r="K725" s="229"/>
      <c r="L725" s="234"/>
      <c r="M725" s="235"/>
      <c r="N725" s="236"/>
      <c r="O725" s="236"/>
      <c r="P725" s="236"/>
      <c r="Q725" s="236"/>
      <c r="R725" s="236"/>
      <c r="S725" s="236"/>
      <c r="T725" s="237"/>
      <c r="AT725" s="238" t="s">
        <v>150</v>
      </c>
      <c r="AU725" s="238" t="s">
        <v>89</v>
      </c>
      <c r="AV725" s="14" t="s">
        <v>89</v>
      </c>
      <c r="AW725" s="14" t="s">
        <v>34</v>
      </c>
      <c r="AX725" s="14" t="s">
        <v>79</v>
      </c>
      <c r="AY725" s="238" t="s">
        <v>141</v>
      </c>
    </row>
    <row r="726" spans="1:65" s="13" customFormat="1" ht="11.25">
      <c r="B726" s="217"/>
      <c r="C726" s="218"/>
      <c r="D726" s="219" t="s">
        <v>150</v>
      </c>
      <c r="E726" s="220" t="s">
        <v>1</v>
      </c>
      <c r="F726" s="221" t="s">
        <v>991</v>
      </c>
      <c r="G726" s="218"/>
      <c r="H726" s="220" t="s">
        <v>1</v>
      </c>
      <c r="I726" s="222"/>
      <c r="J726" s="218"/>
      <c r="K726" s="218"/>
      <c r="L726" s="223"/>
      <c r="M726" s="224"/>
      <c r="N726" s="225"/>
      <c r="O726" s="225"/>
      <c r="P726" s="225"/>
      <c r="Q726" s="225"/>
      <c r="R726" s="225"/>
      <c r="S726" s="225"/>
      <c r="T726" s="226"/>
      <c r="AT726" s="227" t="s">
        <v>150</v>
      </c>
      <c r="AU726" s="227" t="s">
        <v>89</v>
      </c>
      <c r="AV726" s="13" t="s">
        <v>87</v>
      </c>
      <c r="AW726" s="13" t="s">
        <v>34</v>
      </c>
      <c r="AX726" s="13" t="s">
        <v>79</v>
      </c>
      <c r="AY726" s="227" t="s">
        <v>141</v>
      </c>
    </row>
    <row r="727" spans="1:65" s="14" customFormat="1" ht="11.25">
      <c r="B727" s="228"/>
      <c r="C727" s="229"/>
      <c r="D727" s="219" t="s">
        <v>150</v>
      </c>
      <c r="E727" s="230" t="s">
        <v>1</v>
      </c>
      <c r="F727" s="231" t="s">
        <v>87</v>
      </c>
      <c r="G727" s="229"/>
      <c r="H727" s="232">
        <v>1</v>
      </c>
      <c r="I727" s="233"/>
      <c r="J727" s="229"/>
      <c r="K727" s="229"/>
      <c r="L727" s="234"/>
      <c r="M727" s="235"/>
      <c r="N727" s="236"/>
      <c r="O727" s="236"/>
      <c r="P727" s="236"/>
      <c r="Q727" s="236"/>
      <c r="R727" s="236"/>
      <c r="S727" s="236"/>
      <c r="T727" s="237"/>
      <c r="AT727" s="238" t="s">
        <v>150</v>
      </c>
      <c r="AU727" s="238" t="s">
        <v>89</v>
      </c>
      <c r="AV727" s="14" t="s">
        <v>89</v>
      </c>
      <c r="AW727" s="14" t="s">
        <v>34</v>
      </c>
      <c r="AX727" s="14" t="s">
        <v>79</v>
      </c>
      <c r="AY727" s="238" t="s">
        <v>141</v>
      </c>
    </row>
    <row r="728" spans="1:65" s="15" customFormat="1" ht="11.25">
      <c r="B728" s="239"/>
      <c r="C728" s="240"/>
      <c r="D728" s="219" t="s">
        <v>150</v>
      </c>
      <c r="E728" s="241" t="s">
        <v>1</v>
      </c>
      <c r="F728" s="242" t="s">
        <v>221</v>
      </c>
      <c r="G728" s="240"/>
      <c r="H728" s="243">
        <v>15</v>
      </c>
      <c r="I728" s="244"/>
      <c r="J728" s="240"/>
      <c r="K728" s="240"/>
      <c r="L728" s="245"/>
      <c r="M728" s="246"/>
      <c r="N728" s="247"/>
      <c r="O728" s="247"/>
      <c r="P728" s="247"/>
      <c r="Q728" s="247"/>
      <c r="R728" s="247"/>
      <c r="S728" s="247"/>
      <c r="T728" s="248"/>
      <c r="AT728" s="249" t="s">
        <v>150</v>
      </c>
      <c r="AU728" s="249" t="s">
        <v>89</v>
      </c>
      <c r="AV728" s="15" t="s">
        <v>148</v>
      </c>
      <c r="AW728" s="15" t="s">
        <v>34</v>
      </c>
      <c r="AX728" s="15" t="s">
        <v>87</v>
      </c>
      <c r="AY728" s="249" t="s">
        <v>141</v>
      </c>
    </row>
    <row r="729" spans="1:65" s="2" customFormat="1" ht="24" customHeight="1">
      <c r="A729" s="35"/>
      <c r="B729" s="36"/>
      <c r="C729" s="261" t="s">
        <v>992</v>
      </c>
      <c r="D729" s="261" t="s">
        <v>278</v>
      </c>
      <c r="E729" s="262" t="s">
        <v>993</v>
      </c>
      <c r="F729" s="263" t="s">
        <v>994</v>
      </c>
      <c r="G729" s="264" t="s">
        <v>411</v>
      </c>
      <c r="H729" s="265">
        <v>2</v>
      </c>
      <c r="I729" s="266"/>
      <c r="J729" s="267">
        <f>ROUND(I729*H729,2)</f>
        <v>0</v>
      </c>
      <c r="K729" s="263" t="s">
        <v>147</v>
      </c>
      <c r="L729" s="268"/>
      <c r="M729" s="269" t="s">
        <v>1</v>
      </c>
      <c r="N729" s="270" t="s">
        <v>44</v>
      </c>
      <c r="O729" s="72"/>
      <c r="P729" s="213">
        <f>O729*H729</f>
        <v>0</v>
      </c>
      <c r="Q729" s="213">
        <v>2.5000000000000001E-3</v>
      </c>
      <c r="R729" s="213">
        <f>Q729*H729</f>
        <v>5.0000000000000001E-3</v>
      </c>
      <c r="S729" s="213">
        <v>0</v>
      </c>
      <c r="T729" s="214">
        <f>S729*H729</f>
        <v>0</v>
      </c>
      <c r="U729" s="35"/>
      <c r="V729" s="35"/>
      <c r="W729" s="35"/>
      <c r="X729" s="35"/>
      <c r="Y729" s="35"/>
      <c r="Z729" s="35"/>
      <c r="AA729" s="35"/>
      <c r="AB729" s="35"/>
      <c r="AC729" s="35"/>
      <c r="AD729" s="35"/>
      <c r="AE729" s="35"/>
      <c r="AR729" s="215" t="s">
        <v>186</v>
      </c>
      <c r="AT729" s="215" t="s">
        <v>278</v>
      </c>
      <c r="AU729" s="215" t="s">
        <v>89</v>
      </c>
      <c r="AY729" s="18" t="s">
        <v>141</v>
      </c>
      <c r="BE729" s="216">
        <f>IF(N729="základní",J729,0)</f>
        <v>0</v>
      </c>
      <c r="BF729" s="216">
        <f>IF(N729="snížená",J729,0)</f>
        <v>0</v>
      </c>
      <c r="BG729" s="216">
        <f>IF(N729="zákl. přenesená",J729,0)</f>
        <v>0</v>
      </c>
      <c r="BH729" s="216">
        <f>IF(N729="sníž. přenesená",J729,0)</f>
        <v>0</v>
      </c>
      <c r="BI729" s="216">
        <f>IF(N729="nulová",J729,0)</f>
        <v>0</v>
      </c>
      <c r="BJ729" s="18" t="s">
        <v>87</v>
      </c>
      <c r="BK729" s="216">
        <f>ROUND(I729*H729,2)</f>
        <v>0</v>
      </c>
      <c r="BL729" s="18" t="s">
        <v>148</v>
      </c>
      <c r="BM729" s="215" t="s">
        <v>995</v>
      </c>
    </row>
    <row r="730" spans="1:65" s="13" customFormat="1" ht="11.25">
      <c r="B730" s="217"/>
      <c r="C730" s="218"/>
      <c r="D730" s="219" t="s">
        <v>150</v>
      </c>
      <c r="E730" s="220" t="s">
        <v>1</v>
      </c>
      <c r="F730" s="221" t="s">
        <v>996</v>
      </c>
      <c r="G730" s="218"/>
      <c r="H730" s="220" t="s">
        <v>1</v>
      </c>
      <c r="I730" s="222"/>
      <c r="J730" s="218"/>
      <c r="K730" s="218"/>
      <c r="L730" s="223"/>
      <c r="M730" s="224"/>
      <c r="N730" s="225"/>
      <c r="O730" s="225"/>
      <c r="P730" s="225"/>
      <c r="Q730" s="225"/>
      <c r="R730" s="225"/>
      <c r="S730" s="225"/>
      <c r="T730" s="226"/>
      <c r="AT730" s="227" t="s">
        <v>150</v>
      </c>
      <c r="AU730" s="227" t="s">
        <v>89</v>
      </c>
      <c r="AV730" s="13" t="s">
        <v>87</v>
      </c>
      <c r="AW730" s="13" t="s">
        <v>34</v>
      </c>
      <c r="AX730" s="13" t="s">
        <v>79</v>
      </c>
      <c r="AY730" s="227" t="s">
        <v>141</v>
      </c>
    </row>
    <row r="731" spans="1:65" s="13" customFormat="1" ht="11.25">
      <c r="B731" s="217"/>
      <c r="C731" s="218"/>
      <c r="D731" s="219" t="s">
        <v>150</v>
      </c>
      <c r="E731" s="220" t="s">
        <v>1</v>
      </c>
      <c r="F731" s="221" t="s">
        <v>997</v>
      </c>
      <c r="G731" s="218"/>
      <c r="H731" s="220" t="s">
        <v>1</v>
      </c>
      <c r="I731" s="222"/>
      <c r="J731" s="218"/>
      <c r="K731" s="218"/>
      <c r="L731" s="223"/>
      <c r="M731" s="224"/>
      <c r="N731" s="225"/>
      <c r="O731" s="225"/>
      <c r="P731" s="225"/>
      <c r="Q731" s="225"/>
      <c r="R731" s="225"/>
      <c r="S731" s="225"/>
      <c r="T731" s="226"/>
      <c r="AT731" s="227" t="s">
        <v>150</v>
      </c>
      <c r="AU731" s="227" t="s">
        <v>89</v>
      </c>
      <c r="AV731" s="13" t="s">
        <v>87</v>
      </c>
      <c r="AW731" s="13" t="s">
        <v>34</v>
      </c>
      <c r="AX731" s="13" t="s">
        <v>79</v>
      </c>
      <c r="AY731" s="227" t="s">
        <v>141</v>
      </c>
    </row>
    <row r="732" spans="1:65" s="14" customFormat="1" ht="11.25">
      <c r="B732" s="228"/>
      <c r="C732" s="229"/>
      <c r="D732" s="219" t="s">
        <v>150</v>
      </c>
      <c r="E732" s="230" t="s">
        <v>1</v>
      </c>
      <c r="F732" s="231" t="s">
        <v>87</v>
      </c>
      <c r="G732" s="229"/>
      <c r="H732" s="232">
        <v>1</v>
      </c>
      <c r="I732" s="233"/>
      <c r="J732" s="229"/>
      <c r="K732" s="229"/>
      <c r="L732" s="234"/>
      <c r="M732" s="235"/>
      <c r="N732" s="236"/>
      <c r="O732" s="236"/>
      <c r="P732" s="236"/>
      <c r="Q732" s="236"/>
      <c r="R732" s="236"/>
      <c r="S732" s="236"/>
      <c r="T732" s="237"/>
      <c r="AT732" s="238" t="s">
        <v>150</v>
      </c>
      <c r="AU732" s="238" t="s">
        <v>89</v>
      </c>
      <c r="AV732" s="14" t="s">
        <v>89</v>
      </c>
      <c r="AW732" s="14" t="s">
        <v>34</v>
      </c>
      <c r="AX732" s="14" t="s">
        <v>79</v>
      </c>
      <c r="AY732" s="238" t="s">
        <v>141</v>
      </c>
    </row>
    <row r="733" spans="1:65" s="13" customFormat="1" ht="11.25">
      <c r="B733" s="217"/>
      <c r="C733" s="218"/>
      <c r="D733" s="219" t="s">
        <v>150</v>
      </c>
      <c r="E733" s="220" t="s">
        <v>1</v>
      </c>
      <c r="F733" s="221" t="s">
        <v>998</v>
      </c>
      <c r="G733" s="218"/>
      <c r="H733" s="220" t="s">
        <v>1</v>
      </c>
      <c r="I733" s="222"/>
      <c r="J733" s="218"/>
      <c r="K733" s="218"/>
      <c r="L733" s="223"/>
      <c r="M733" s="224"/>
      <c r="N733" s="225"/>
      <c r="O733" s="225"/>
      <c r="P733" s="225"/>
      <c r="Q733" s="225"/>
      <c r="R733" s="225"/>
      <c r="S733" s="225"/>
      <c r="T733" s="226"/>
      <c r="AT733" s="227" t="s">
        <v>150</v>
      </c>
      <c r="AU733" s="227" t="s">
        <v>89</v>
      </c>
      <c r="AV733" s="13" t="s">
        <v>87</v>
      </c>
      <c r="AW733" s="13" t="s">
        <v>34</v>
      </c>
      <c r="AX733" s="13" t="s">
        <v>79</v>
      </c>
      <c r="AY733" s="227" t="s">
        <v>141</v>
      </c>
    </row>
    <row r="734" spans="1:65" s="14" customFormat="1" ht="11.25">
      <c r="B734" s="228"/>
      <c r="C734" s="229"/>
      <c r="D734" s="219" t="s">
        <v>150</v>
      </c>
      <c r="E734" s="230" t="s">
        <v>1</v>
      </c>
      <c r="F734" s="231" t="s">
        <v>87</v>
      </c>
      <c r="G734" s="229"/>
      <c r="H734" s="232">
        <v>1</v>
      </c>
      <c r="I734" s="233"/>
      <c r="J734" s="229"/>
      <c r="K734" s="229"/>
      <c r="L734" s="234"/>
      <c r="M734" s="235"/>
      <c r="N734" s="236"/>
      <c r="O734" s="236"/>
      <c r="P734" s="236"/>
      <c r="Q734" s="236"/>
      <c r="R734" s="236"/>
      <c r="S734" s="236"/>
      <c r="T734" s="237"/>
      <c r="AT734" s="238" t="s">
        <v>150</v>
      </c>
      <c r="AU734" s="238" t="s">
        <v>89</v>
      </c>
      <c r="AV734" s="14" t="s">
        <v>89</v>
      </c>
      <c r="AW734" s="14" t="s">
        <v>34</v>
      </c>
      <c r="AX734" s="14" t="s">
        <v>79</v>
      </c>
      <c r="AY734" s="238" t="s">
        <v>141</v>
      </c>
    </row>
    <row r="735" spans="1:65" s="15" customFormat="1" ht="11.25">
      <c r="B735" s="239"/>
      <c r="C735" s="240"/>
      <c r="D735" s="219" t="s">
        <v>150</v>
      </c>
      <c r="E735" s="241" t="s">
        <v>1</v>
      </c>
      <c r="F735" s="242" t="s">
        <v>221</v>
      </c>
      <c r="G735" s="240"/>
      <c r="H735" s="243">
        <v>2</v>
      </c>
      <c r="I735" s="244"/>
      <c r="J735" s="240"/>
      <c r="K735" s="240"/>
      <c r="L735" s="245"/>
      <c r="M735" s="246"/>
      <c r="N735" s="247"/>
      <c r="O735" s="247"/>
      <c r="P735" s="247"/>
      <c r="Q735" s="247"/>
      <c r="R735" s="247"/>
      <c r="S735" s="247"/>
      <c r="T735" s="248"/>
      <c r="AT735" s="249" t="s">
        <v>150</v>
      </c>
      <c r="AU735" s="249" t="s">
        <v>89</v>
      </c>
      <c r="AV735" s="15" t="s">
        <v>148</v>
      </c>
      <c r="AW735" s="15" t="s">
        <v>34</v>
      </c>
      <c r="AX735" s="15" t="s">
        <v>87</v>
      </c>
      <c r="AY735" s="249" t="s">
        <v>141</v>
      </c>
    </row>
    <row r="736" spans="1:65" s="2" customFormat="1" ht="24" customHeight="1">
      <c r="A736" s="35"/>
      <c r="B736" s="36"/>
      <c r="C736" s="261" t="s">
        <v>999</v>
      </c>
      <c r="D736" s="261" t="s">
        <v>278</v>
      </c>
      <c r="E736" s="262" t="s">
        <v>1000</v>
      </c>
      <c r="F736" s="263" t="s">
        <v>1001</v>
      </c>
      <c r="G736" s="264" t="s">
        <v>411</v>
      </c>
      <c r="H736" s="265">
        <v>6</v>
      </c>
      <c r="I736" s="266"/>
      <c r="J736" s="267">
        <f>ROUND(I736*H736,2)</f>
        <v>0</v>
      </c>
      <c r="K736" s="263" t="s">
        <v>147</v>
      </c>
      <c r="L736" s="268"/>
      <c r="M736" s="269" t="s">
        <v>1</v>
      </c>
      <c r="N736" s="270" t="s">
        <v>44</v>
      </c>
      <c r="O736" s="72"/>
      <c r="P736" s="213">
        <f>O736*H736</f>
        <v>0</v>
      </c>
      <c r="Q736" s="213">
        <v>3.5000000000000001E-3</v>
      </c>
      <c r="R736" s="213">
        <f>Q736*H736</f>
        <v>2.1000000000000001E-2</v>
      </c>
      <c r="S736" s="213">
        <v>0</v>
      </c>
      <c r="T736" s="214">
        <f>S736*H736</f>
        <v>0</v>
      </c>
      <c r="U736" s="35"/>
      <c r="V736" s="35"/>
      <c r="W736" s="35"/>
      <c r="X736" s="35"/>
      <c r="Y736" s="35"/>
      <c r="Z736" s="35"/>
      <c r="AA736" s="35"/>
      <c r="AB736" s="35"/>
      <c r="AC736" s="35"/>
      <c r="AD736" s="35"/>
      <c r="AE736" s="35"/>
      <c r="AR736" s="215" t="s">
        <v>186</v>
      </c>
      <c r="AT736" s="215" t="s">
        <v>278</v>
      </c>
      <c r="AU736" s="215" t="s">
        <v>89</v>
      </c>
      <c r="AY736" s="18" t="s">
        <v>141</v>
      </c>
      <c r="BE736" s="216">
        <f>IF(N736="základní",J736,0)</f>
        <v>0</v>
      </c>
      <c r="BF736" s="216">
        <f>IF(N736="snížená",J736,0)</f>
        <v>0</v>
      </c>
      <c r="BG736" s="216">
        <f>IF(N736="zákl. přenesená",J736,0)</f>
        <v>0</v>
      </c>
      <c r="BH736" s="216">
        <f>IF(N736="sníž. přenesená",J736,0)</f>
        <v>0</v>
      </c>
      <c r="BI736" s="216">
        <f>IF(N736="nulová",J736,0)</f>
        <v>0</v>
      </c>
      <c r="BJ736" s="18" t="s">
        <v>87</v>
      </c>
      <c r="BK736" s="216">
        <f>ROUND(I736*H736,2)</f>
        <v>0</v>
      </c>
      <c r="BL736" s="18" t="s">
        <v>148</v>
      </c>
      <c r="BM736" s="215" t="s">
        <v>1002</v>
      </c>
    </row>
    <row r="737" spans="1:65" s="13" customFormat="1" ht="11.25">
      <c r="B737" s="217"/>
      <c r="C737" s="218"/>
      <c r="D737" s="219" t="s">
        <v>150</v>
      </c>
      <c r="E737" s="220" t="s">
        <v>1</v>
      </c>
      <c r="F737" s="221" t="s">
        <v>996</v>
      </c>
      <c r="G737" s="218"/>
      <c r="H737" s="220" t="s">
        <v>1</v>
      </c>
      <c r="I737" s="222"/>
      <c r="J737" s="218"/>
      <c r="K737" s="218"/>
      <c r="L737" s="223"/>
      <c r="M737" s="224"/>
      <c r="N737" s="225"/>
      <c r="O737" s="225"/>
      <c r="P737" s="225"/>
      <c r="Q737" s="225"/>
      <c r="R737" s="225"/>
      <c r="S737" s="225"/>
      <c r="T737" s="226"/>
      <c r="AT737" s="227" t="s">
        <v>150</v>
      </c>
      <c r="AU737" s="227" t="s">
        <v>89</v>
      </c>
      <c r="AV737" s="13" t="s">
        <v>87</v>
      </c>
      <c r="AW737" s="13" t="s">
        <v>34</v>
      </c>
      <c r="AX737" s="13" t="s">
        <v>79</v>
      </c>
      <c r="AY737" s="227" t="s">
        <v>141</v>
      </c>
    </row>
    <row r="738" spans="1:65" s="13" customFormat="1" ht="11.25">
      <c r="B738" s="217"/>
      <c r="C738" s="218"/>
      <c r="D738" s="219" t="s">
        <v>150</v>
      </c>
      <c r="E738" s="220" t="s">
        <v>1</v>
      </c>
      <c r="F738" s="221" t="s">
        <v>986</v>
      </c>
      <c r="G738" s="218"/>
      <c r="H738" s="220" t="s">
        <v>1</v>
      </c>
      <c r="I738" s="222"/>
      <c r="J738" s="218"/>
      <c r="K738" s="218"/>
      <c r="L738" s="223"/>
      <c r="M738" s="224"/>
      <c r="N738" s="225"/>
      <c r="O738" s="225"/>
      <c r="P738" s="225"/>
      <c r="Q738" s="225"/>
      <c r="R738" s="225"/>
      <c r="S738" s="225"/>
      <c r="T738" s="226"/>
      <c r="AT738" s="227" t="s">
        <v>150</v>
      </c>
      <c r="AU738" s="227" t="s">
        <v>89</v>
      </c>
      <c r="AV738" s="13" t="s">
        <v>87</v>
      </c>
      <c r="AW738" s="13" t="s">
        <v>34</v>
      </c>
      <c r="AX738" s="13" t="s">
        <v>79</v>
      </c>
      <c r="AY738" s="227" t="s">
        <v>141</v>
      </c>
    </row>
    <row r="739" spans="1:65" s="14" customFormat="1" ht="11.25">
      <c r="B739" s="228"/>
      <c r="C739" s="229"/>
      <c r="D739" s="219" t="s">
        <v>150</v>
      </c>
      <c r="E739" s="230" t="s">
        <v>1</v>
      </c>
      <c r="F739" s="231" t="s">
        <v>148</v>
      </c>
      <c r="G739" s="229"/>
      <c r="H739" s="232">
        <v>4</v>
      </c>
      <c r="I739" s="233"/>
      <c r="J739" s="229"/>
      <c r="K739" s="229"/>
      <c r="L739" s="234"/>
      <c r="M739" s="235"/>
      <c r="N739" s="236"/>
      <c r="O739" s="236"/>
      <c r="P739" s="236"/>
      <c r="Q739" s="236"/>
      <c r="R739" s="236"/>
      <c r="S739" s="236"/>
      <c r="T739" s="237"/>
      <c r="AT739" s="238" t="s">
        <v>150</v>
      </c>
      <c r="AU739" s="238" t="s">
        <v>89</v>
      </c>
      <c r="AV739" s="14" t="s">
        <v>89</v>
      </c>
      <c r="AW739" s="14" t="s">
        <v>34</v>
      </c>
      <c r="AX739" s="14" t="s">
        <v>79</v>
      </c>
      <c r="AY739" s="238" t="s">
        <v>141</v>
      </c>
    </row>
    <row r="740" spans="1:65" s="13" customFormat="1" ht="11.25">
      <c r="B740" s="217"/>
      <c r="C740" s="218"/>
      <c r="D740" s="219" t="s">
        <v>150</v>
      </c>
      <c r="E740" s="220" t="s">
        <v>1</v>
      </c>
      <c r="F740" s="221" t="s">
        <v>989</v>
      </c>
      <c r="G740" s="218"/>
      <c r="H740" s="220" t="s">
        <v>1</v>
      </c>
      <c r="I740" s="222"/>
      <c r="J740" s="218"/>
      <c r="K740" s="218"/>
      <c r="L740" s="223"/>
      <c r="M740" s="224"/>
      <c r="N740" s="225"/>
      <c r="O740" s="225"/>
      <c r="P740" s="225"/>
      <c r="Q740" s="225"/>
      <c r="R740" s="225"/>
      <c r="S740" s="225"/>
      <c r="T740" s="226"/>
      <c r="AT740" s="227" t="s">
        <v>150</v>
      </c>
      <c r="AU740" s="227" t="s">
        <v>89</v>
      </c>
      <c r="AV740" s="13" t="s">
        <v>87</v>
      </c>
      <c r="AW740" s="13" t="s">
        <v>34</v>
      </c>
      <c r="AX740" s="13" t="s">
        <v>79</v>
      </c>
      <c r="AY740" s="227" t="s">
        <v>141</v>
      </c>
    </row>
    <row r="741" spans="1:65" s="14" customFormat="1" ht="11.25">
      <c r="B741" s="228"/>
      <c r="C741" s="229"/>
      <c r="D741" s="219" t="s">
        <v>150</v>
      </c>
      <c r="E741" s="230" t="s">
        <v>1</v>
      </c>
      <c r="F741" s="231" t="s">
        <v>89</v>
      </c>
      <c r="G741" s="229"/>
      <c r="H741" s="232">
        <v>2</v>
      </c>
      <c r="I741" s="233"/>
      <c r="J741" s="229"/>
      <c r="K741" s="229"/>
      <c r="L741" s="234"/>
      <c r="M741" s="235"/>
      <c r="N741" s="236"/>
      <c r="O741" s="236"/>
      <c r="P741" s="236"/>
      <c r="Q741" s="236"/>
      <c r="R741" s="236"/>
      <c r="S741" s="236"/>
      <c r="T741" s="237"/>
      <c r="AT741" s="238" t="s">
        <v>150</v>
      </c>
      <c r="AU741" s="238" t="s">
        <v>89</v>
      </c>
      <c r="AV741" s="14" t="s">
        <v>89</v>
      </c>
      <c r="AW741" s="14" t="s">
        <v>34</v>
      </c>
      <c r="AX741" s="14" t="s">
        <v>79</v>
      </c>
      <c r="AY741" s="238" t="s">
        <v>141</v>
      </c>
    </row>
    <row r="742" spans="1:65" s="15" customFormat="1" ht="11.25">
      <c r="B742" s="239"/>
      <c r="C742" s="240"/>
      <c r="D742" s="219" t="s">
        <v>150</v>
      </c>
      <c r="E742" s="241" t="s">
        <v>1</v>
      </c>
      <c r="F742" s="242" t="s">
        <v>221</v>
      </c>
      <c r="G742" s="240"/>
      <c r="H742" s="243">
        <v>6</v>
      </c>
      <c r="I742" s="244"/>
      <c r="J742" s="240"/>
      <c r="K742" s="240"/>
      <c r="L742" s="245"/>
      <c r="M742" s="246"/>
      <c r="N742" s="247"/>
      <c r="O742" s="247"/>
      <c r="P742" s="247"/>
      <c r="Q742" s="247"/>
      <c r="R742" s="247"/>
      <c r="S742" s="247"/>
      <c r="T742" s="248"/>
      <c r="AT742" s="249" t="s">
        <v>150</v>
      </c>
      <c r="AU742" s="249" t="s">
        <v>89</v>
      </c>
      <c r="AV742" s="15" t="s">
        <v>148</v>
      </c>
      <c r="AW742" s="15" t="s">
        <v>34</v>
      </c>
      <c r="AX742" s="15" t="s">
        <v>87</v>
      </c>
      <c r="AY742" s="249" t="s">
        <v>141</v>
      </c>
    </row>
    <row r="743" spans="1:65" s="2" customFormat="1" ht="24" customHeight="1">
      <c r="A743" s="35"/>
      <c r="B743" s="36"/>
      <c r="C743" s="261" t="s">
        <v>1003</v>
      </c>
      <c r="D743" s="261" t="s">
        <v>278</v>
      </c>
      <c r="E743" s="262" t="s">
        <v>1004</v>
      </c>
      <c r="F743" s="263" t="s">
        <v>1005</v>
      </c>
      <c r="G743" s="264" t="s">
        <v>411</v>
      </c>
      <c r="H743" s="265">
        <v>1</v>
      </c>
      <c r="I743" s="266"/>
      <c r="J743" s="267">
        <f>ROUND(I743*H743,2)</f>
        <v>0</v>
      </c>
      <c r="K743" s="263" t="s">
        <v>147</v>
      </c>
      <c r="L743" s="268"/>
      <c r="M743" s="269" t="s">
        <v>1</v>
      </c>
      <c r="N743" s="270" t="s">
        <v>44</v>
      </c>
      <c r="O743" s="72"/>
      <c r="P743" s="213">
        <f>O743*H743</f>
        <v>0</v>
      </c>
      <c r="Q743" s="213">
        <v>2.5999999999999999E-3</v>
      </c>
      <c r="R743" s="213">
        <f>Q743*H743</f>
        <v>2.5999999999999999E-3</v>
      </c>
      <c r="S743" s="213">
        <v>0</v>
      </c>
      <c r="T743" s="214">
        <f>S743*H743</f>
        <v>0</v>
      </c>
      <c r="U743" s="35"/>
      <c r="V743" s="35"/>
      <c r="W743" s="35"/>
      <c r="X743" s="35"/>
      <c r="Y743" s="35"/>
      <c r="Z743" s="35"/>
      <c r="AA743" s="35"/>
      <c r="AB743" s="35"/>
      <c r="AC743" s="35"/>
      <c r="AD743" s="35"/>
      <c r="AE743" s="35"/>
      <c r="AR743" s="215" t="s">
        <v>186</v>
      </c>
      <c r="AT743" s="215" t="s">
        <v>278</v>
      </c>
      <c r="AU743" s="215" t="s">
        <v>89</v>
      </c>
      <c r="AY743" s="18" t="s">
        <v>141</v>
      </c>
      <c r="BE743" s="216">
        <f>IF(N743="základní",J743,0)</f>
        <v>0</v>
      </c>
      <c r="BF743" s="216">
        <f>IF(N743="snížená",J743,0)</f>
        <v>0</v>
      </c>
      <c r="BG743" s="216">
        <f>IF(N743="zákl. přenesená",J743,0)</f>
        <v>0</v>
      </c>
      <c r="BH743" s="216">
        <f>IF(N743="sníž. přenesená",J743,0)</f>
        <v>0</v>
      </c>
      <c r="BI743" s="216">
        <f>IF(N743="nulová",J743,0)</f>
        <v>0</v>
      </c>
      <c r="BJ743" s="18" t="s">
        <v>87</v>
      </c>
      <c r="BK743" s="216">
        <f>ROUND(I743*H743,2)</f>
        <v>0</v>
      </c>
      <c r="BL743" s="18" t="s">
        <v>148</v>
      </c>
      <c r="BM743" s="215" t="s">
        <v>1006</v>
      </c>
    </row>
    <row r="744" spans="1:65" s="13" customFormat="1" ht="11.25">
      <c r="B744" s="217"/>
      <c r="C744" s="218"/>
      <c r="D744" s="219" t="s">
        <v>150</v>
      </c>
      <c r="E744" s="220" t="s">
        <v>1</v>
      </c>
      <c r="F744" s="221" t="s">
        <v>996</v>
      </c>
      <c r="G744" s="218"/>
      <c r="H744" s="220" t="s">
        <v>1</v>
      </c>
      <c r="I744" s="222"/>
      <c r="J744" s="218"/>
      <c r="K744" s="218"/>
      <c r="L744" s="223"/>
      <c r="M744" s="224"/>
      <c r="N744" s="225"/>
      <c r="O744" s="225"/>
      <c r="P744" s="225"/>
      <c r="Q744" s="225"/>
      <c r="R744" s="225"/>
      <c r="S744" s="225"/>
      <c r="T744" s="226"/>
      <c r="AT744" s="227" t="s">
        <v>150</v>
      </c>
      <c r="AU744" s="227" t="s">
        <v>89</v>
      </c>
      <c r="AV744" s="13" t="s">
        <v>87</v>
      </c>
      <c r="AW744" s="13" t="s">
        <v>34</v>
      </c>
      <c r="AX744" s="13" t="s">
        <v>79</v>
      </c>
      <c r="AY744" s="227" t="s">
        <v>141</v>
      </c>
    </row>
    <row r="745" spans="1:65" s="13" customFormat="1" ht="11.25">
      <c r="B745" s="217"/>
      <c r="C745" s="218"/>
      <c r="D745" s="219" t="s">
        <v>150</v>
      </c>
      <c r="E745" s="220" t="s">
        <v>1</v>
      </c>
      <c r="F745" s="221" t="s">
        <v>990</v>
      </c>
      <c r="G745" s="218"/>
      <c r="H745" s="220" t="s">
        <v>1</v>
      </c>
      <c r="I745" s="222"/>
      <c r="J745" s="218"/>
      <c r="K745" s="218"/>
      <c r="L745" s="223"/>
      <c r="M745" s="224"/>
      <c r="N745" s="225"/>
      <c r="O745" s="225"/>
      <c r="P745" s="225"/>
      <c r="Q745" s="225"/>
      <c r="R745" s="225"/>
      <c r="S745" s="225"/>
      <c r="T745" s="226"/>
      <c r="AT745" s="227" t="s">
        <v>150</v>
      </c>
      <c r="AU745" s="227" t="s">
        <v>89</v>
      </c>
      <c r="AV745" s="13" t="s">
        <v>87</v>
      </c>
      <c r="AW745" s="13" t="s">
        <v>34</v>
      </c>
      <c r="AX745" s="13" t="s">
        <v>79</v>
      </c>
      <c r="AY745" s="227" t="s">
        <v>141</v>
      </c>
    </row>
    <row r="746" spans="1:65" s="14" customFormat="1" ht="11.25">
      <c r="B746" s="228"/>
      <c r="C746" s="229"/>
      <c r="D746" s="219" t="s">
        <v>150</v>
      </c>
      <c r="E746" s="230" t="s">
        <v>1</v>
      </c>
      <c r="F746" s="231" t="s">
        <v>87</v>
      </c>
      <c r="G746" s="229"/>
      <c r="H746" s="232">
        <v>1</v>
      </c>
      <c r="I746" s="233"/>
      <c r="J746" s="229"/>
      <c r="K746" s="229"/>
      <c r="L746" s="234"/>
      <c r="M746" s="235"/>
      <c r="N746" s="236"/>
      <c r="O746" s="236"/>
      <c r="P746" s="236"/>
      <c r="Q746" s="236"/>
      <c r="R746" s="236"/>
      <c r="S746" s="236"/>
      <c r="T746" s="237"/>
      <c r="AT746" s="238" t="s">
        <v>150</v>
      </c>
      <c r="AU746" s="238" t="s">
        <v>89</v>
      </c>
      <c r="AV746" s="14" t="s">
        <v>89</v>
      </c>
      <c r="AW746" s="14" t="s">
        <v>34</v>
      </c>
      <c r="AX746" s="14" t="s">
        <v>87</v>
      </c>
      <c r="AY746" s="238" t="s">
        <v>141</v>
      </c>
    </row>
    <row r="747" spans="1:65" s="2" customFormat="1" ht="16.5" customHeight="1">
      <c r="A747" s="35"/>
      <c r="B747" s="36"/>
      <c r="C747" s="261" t="s">
        <v>1007</v>
      </c>
      <c r="D747" s="261" t="s">
        <v>278</v>
      </c>
      <c r="E747" s="262" t="s">
        <v>1008</v>
      </c>
      <c r="F747" s="263" t="s">
        <v>1009</v>
      </c>
      <c r="G747" s="264" t="s">
        <v>411</v>
      </c>
      <c r="H747" s="265">
        <v>5</v>
      </c>
      <c r="I747" s="266"/>
      <c r="J747" s="267">
        <f>ROUND(I747*H747,2)</f>
        <v>0</v>
      </c>
      <c r="K747" s="263" t="s">
        <v>147</v>
      </c>
      <c r="L747" s="268"/>
      <c r="M747" s="269" t="s">
        <v>1</v>
      </c>
      <c r="N747" s="270" t="s">
        <v>44</v>
      </c>
      <c r="O747" s="72"/>
      <c r="P747" s="213">
        <f>O747*H747</f>
        <v>0</v>
      </c>
      <c r="Q747" s="213">
        <v>8.9999999999999998E-4</v>
      </c>
      <c r="R747" s="213">
        <f>Q747*H747</f>
        <v>4.4999999999999997E-3</v>
      </c>
      <c r="S747" s="213">
        <v>0</v>
      </c>
      <c r="T747" s="214">
        <f>S747*H747</f>
        <v>0</v>
      </c>
      <c r="U747" s="35"/>
      <c r="V747" s="35"/>
      <c r="W747" s="35"/>
      <c r="X747" s="35"/>
      <c r="Y747" s="35"/>
      <c r="Z747" s="35"/>
      <c r="AA747" s="35"/>
      <c r="AB747" s="35"/>
      <c r="AC747" s="35"/>
      <c r="AD747" s="35"/>
      <c r="AE747" s="35"/>
      <c r="AR747" s="215" t="s">
        <v>186</v>
      </c>
      <c r="AT747" s="215" t="s">
        <v>278</v>
      </c>
      <c r="AU747" s="215" t="s">
        <v>89</v>
      </c>
      <c r="AY747" s="18" t="s">
        <v>141</v>
      </c>
      <c r="BE747" s="216">
        <f>IF(N747="základní",J747,0)</f>
        <v>0</v>
      </c>
      <c r="BF747" s="216">
        <f>IF(N747="snížená",J747,0)</f>
        <v>0</v>
      </c>
      <c r="BG747" s="216">
        <f>IF(N747="zákl. přenesená",J747,0)</f>
        <v>0</v>
      </c>
      <c r="BH747" s="216">
        <f>IF(N747="sníž. přenesená",J747,0)</f>
        <v>0</v>
      </c>
      <c r="BI747" s="216">
        <f>IF(N747="nulová",J747,0)</f>
        <v>0</v>
      </c>
      <c r="BJ747" s="18" t="s">
        <v>87</v>
      </c>
      <c r="BK747" s="216">
        <f>ROUND(I747*H747,2)</f>
        <v>0</v>
      </c>
      <c r="BL747" s="18" t="s">
        <v>148</v>
      </c>
      <c r="BM747" s="215" t="s">
        <v>1010</v>
      </c>
    </row>
    <row r="748" spans="1:65" s="13" customFormat="1" ht="11.25">
      <c r="B748" s="217"/>
      <c r="C748" s="218"/>
      <c r="D748" s="219" t="s">
        <v>150</v>
      </c>
      <c r="E748" s="220" t="s">
        <v>1</v>
      </c>
      <c r="F748" s="221" t="s">
        <v>1011</v>
      </c>
      <c r="G748" s="218"/>
      <c r="H748" s="220" t="s">
        <v>1</v>
      </c>
      <c r="I748" s="222"/>
      <c r="J748" s="218"/>
      <c r="K748" s="218"/>
      <c r="L748" s="223"/>
      <c r="M748" s="224"/>
      <c r="N748" s="225"/>
      <c r="O748" s="225"/>
      <c r="P748" s="225"/>
      <c r="Q748" s="225"/>
      <c r="R748" s="225"/>
      <c r="S748" s="225"/>
      <c r="T748" s="226"/>
      <c r="AT748" s="227" t="s">
        <v>150</v>
      </c>
      <c r="AU748" s="227" t="s">
        <v>89</v>
      </c>
      <c r="AV748" s="13" t="s">
        <v>87</v>
      </c>
      <c r="AW748" s="13" t="s">
        <v>34</v>
      </c>
      <c r="AX748" s="13" t="s">
        <v>79</v>
      </c>
      <c r="AY748" s="227" t="s">
        <v>141</v>
      </c>
    </row>
    <row r="749" spans="1:65" s="13" customFormat="1" ht="11.25">
      <c r="B749" s="217"/>
      <c r="C749" s="218"/>
      <c r="D749" s="219" t="s">
        <v>150</v>
      </c>
      <c r="E749" s="220" t="s">
        <v>1</v>
      </c>
      <c r="F749" s="221" t="s">
        <v>987</v>
      </c>
      <c r="G749" s="218"/>
      <c r="H749" s="220" t="s">
        <v>1</v>
      </c>
      <c r="I749" s="222"/>
      <c r="J749" s="218"/>
      <c r="K749" s="218"/>
      <c r="L749" s="223"/>
      <c r="M749" s="224"/>
      <c r="N749" s="225"/>
      <c r="O749" s="225"/>
      <c r="P749" s="225"/>
      <c r="Q749" s="225"/>
      <c r="R749" s="225"/>
      <c r="S749" s="225"/>
      <c r="T749" s="226"/>
      <c r="AT749" s="227" t="s">
        <v>150</v>
      </c>
      <c r="AU749" s="227" t="s">
        <v>89</v>
      </c>
      <c r="AV749" s="13" t="s">
        <v>87</v>
      </c>
      <c r="AW749" s="13" t="s">
        <v>34</v>
      </c>
      <c r="AX749" s="13" t="s">
        <v>79</v>
      </c>
      <c r="AY749" s="227" t="s">
        <v>141</v>
      </c>
    </row>
    <row r="750" spans="1:65" s="14" customFormat="1" ht="11.25">
      <c r="B750" s="228"/>
      <c r="C750" s="229"/>
      <c r="D750" s="219" t="s">
        <v>150</v>
      </c>
      <c r="E750" s="230" t="s">
        <v>1</v>
      </c>
      <c r="F750" s="231" t="s">
        <v>148</v>
      </c>
      <c r="G750" s="229"/>
      <c r="H750" s="232">
        <v>4</v>
      </c>
      <c r="I750" s="233"/>
      <c r="J750" s="229"/>
      <c r="K750" s="229"/>
      <c r="L750" s="234"/>
      <c r="M750" s="235"/>
      <c r="N750" s="236"/>
      <c r="O750" s="236"/>
      <c r="P750" s="236"/>
      <c r="Q750" s="236"/>
      <c r="R750" s="236"/>
      <c r="S750" s="236"/>
      <c r="T750" s="237"/>
      <c r="AT750" s="238" t="s">
        <v>150</v>
      </c>
      <c r="AU750" s="238" t="s">
        <v>89</v>
      </c>
      <c r="AV750" s="14" t="s">
        <v>89</v>
      </c>
      <c r="AW750" s="14" t="s">
        <v>34</v>
      </c>
      <c r="AX750" s="14" t="s">
        <v>79</v>
      </c>
      <c r="AY750" s="238" t="s">
        <v>141</v>
      </c>
    </row>
    <row r="751" spans="1:65" s="13" customFormat="1" ht="11.25">
      <c r="B751" s="217"/>
      <c r="C751" s="218"/>
      <c r="D751" s="219" t="s">
        <v>150</v>
      </c>
      <c r="E751" s="220" t="s">
        <v>1</v>
      </c>
      <c r="F751" s="221" t="s">
        <v>988</v>
      </c>
      <c r="G751" s="218"/>
      <c r="H751" s="220" t="s">
        <v>1</v>
      </c>
      <c r="I751" s="222"/>
      <c r="J751" s="218"/>
      <c r="K751" s="218"/>
      <c r="L751" s="223"/>
      <c r="M751" s="224"/>
      <c r="N751" s="225"/>
      <c r="O751" s="225"/>
      <c r="P751" s="225"/>
      <c r="Q751" s="225"/>
      <c r="R751" s="225"/>
      <c r="S751" s="225"/>
      <c r="T751" s="226"/>
      <c r="AT751" s="227" t="s">
        <v>150</v>
      </c>
      <c r="AU751" s="227" t="s">
        <v>89</v>
      </c>
      <c r="AV751" s="13" t="s">
        <v>87</v>
      </c>
      <c r="AW751" s="13" t="s">
        <v>34</v>
      </c>
      <c r="AX751" s="13" t="s">
        <v>79</v>
      </c>
      <c r="AY751" s="227" t="s">
        <v>141</v>
      </c>
    </row>
    <row r="752" spans="1:65" s="14" customFormat="1" ht="11.25">
      <c r="B752" s="228"/>
      <c r="C752" s="229"/>
      <c r="D752" s="219" t="s">
        <v>150</v>
      </c>
      <c r="E752" s="230" t="s">
        <v>1</v>
      </c>
      <c r="F752" s="231" t="s">
        <v>87</v>
      </c>
      <c r="G752" s="229"/>
      <c r="H752" s="232">
        <v>1</v>
      </c>
      <c r="I752" s="233"/>
      <c r="J752" s="229"/>
      <c r="K752" s="229"/>
      <c r="L752" s="234"/>
      <c r="M752" s="235"/>
      <c r="N752" s="236"/>
      <c r="O752" s="236"/>
      <c r="P752" s="236"/>
      <c r="Q752" s="236"/>
      <c r="R752" s="236"/>
      <c r="S752" s="236"/>
      <c r="T752" s="237"/>
      <c r="AT752" s="238" t="s">
        <v>150</v>
      </c>
      <c r="AU752" s="238" t="s">
        <v>89</v>
      </c>
      <c r="AV752" s="14" t="s">
        <v>89</v>
      </c>
      <c r="AW752" s="14" t="s">
        <v>34</v>
      </c>
      <c r="AX752" s="14" t="s">
        <v>79</v>
      </c>
      <c r="AY752" s="238" t="s">
        <v>141</v>
      </c>
    </row>
    <row r="753" spans="1:65" s="15" customFormat="1" ht="11.25">
      <c r="B753" s="239"/>
      <c r="C753" s="240"/>
      <c r="D753" s="219" t="s">
        <v>150</v>
      </c>
      <c r="E753" s="241" t="s">
        <v>1</v>
      </c>
      <c r="F753" s="242" t="s">
        <v>221</v>
      </c>
      <c r="G753" s="240"/>
      <c r="H753" s="243">
        <v>5</v>
      </c>
      <c r="I753" s="244"/>
      <c r="J753" s="240"/>
      <c r="K753" s="240"/>
      <c r="L753" s="245"/>
      <c r="M753" s="246"/>
      <c r="N753" s="247"/>
      <c r="O753" s="247"/>
      <c r="P753" s="247"/>
      <c r="Q753" s="247"/>
      <c r="R753" s="247"/>
      <c r="S753" s="247"/>
      <c r="T753" s="248"/>
      <c r="AT753" s="249" t="s">
        <v>150</v>
      </c>
      <c r="AU753" s="249" t="s">
        <v>89</v>
      </c>
      <c r="AV753" s="15" t="s">
        <v>148</v>
      </c>
      <c r="AW753" s="15" t="s">
        <v>34</v>
      </c>
      <c r="AX753" s="15" t="s">
        <v>87</v>
      </c>
      <c r="AY753" s="249" t="s">
        <v>141</v>
      </c>
    </row>
    <row r="754" spans="1:65" s="2" customFormat="1" ht="16.5" customHeight="1">
      <c r="A754" s="35"/>
      <c r="B754" s="36"/>
      <c r="C754" s="261" t="s">
        <v>1012</v>
      </c>
      <c r="D754" s="261" t="s">
        <v>278</v>
      </c>
      <c r="E754" s="262" t="s">
        <v>1013</v>
      </c>
      <c r="F754" s="263" t="s">
        <v>1014</v>
      </c>
      <c r="G754" s="264" t="s">
        <v>411</v>
      </c>
      <c r="H754" s="265">
        <v>1</v>
      </c>
      <c r="I754" s="266"/>
      <c r="J754" s="267">
        <f>ROUND(I754*H754,2)</f>
        <v>0</v>
      </c>
      <c r="K754" s="263" t="s">
        <v>147</v>
      </c>
      <c r="L754" s="268"/>
      <c r="M754" s="269" t="s">
        <v>1</v>
      </c>
      <c r="N754" s="270" t="s">
        <v>44</v>
      </c>
      <c r="O754" s="72"/>
      <c r="P754" s="213">
        <f>O754*H754</f>
        <v>0</v>
      </c>
      <c r="Q754" s="213">
        <v>2.4500000000000001E-2</v>
      </c>
      <c r="R754" s="213">
        <f>Q754*H754</f>
        <v>2.4500000000000001E-2</v>
      </c>
      <c r="S754" s="213">
        <v>0</v>
      </c>
      <c r="T754" s="214">
        <f>S754*H754</f>
        <v>0</v>
      </c>
      <c r="U754" s="35"/>
      <c r="V754" s="35"/>
      <c r="W754" s="35"/>
      <c r="X754" s="35"/>
      <c r="Y754" s="35"/>
      <c r="Z754" s="35"/>
      <c r="AA754" s="35"/>
      <c r="AB754" s="35"/>
      <c r="AC754" s="35"/>
      <c r="AD754" s="35"/>
      <c r="AE754" s="35"/>
      <c r="AR754" s="215" t="s">
        <v>186</v>
      </c>
      <c r="AT754" s="215" t="s">
        <v>278</v>
      </c>
      <c r="AU754" s="215" t="s">
        <v>89</v>
      </c>
      <c r="AY754" s="18" t="s">
        <v>141</v>
      </c>
      <c r="BE754" s="216">
        <f>IF(N754="základní",J754,0)</f>
        <v>0</v>
      </c>
      <c r="BF754" s="216">
        <f>IF(N754="snížená",J754,0)</f>
        <v>0</v>
      </c>
      <c r="BG754" s="216">
        <f>IF(N754="zákl. přenesená",J754,0)</f>
        <v>0</v>
      </c>
      <c r="BH754" s="216">
        <f>IF(N754="sníž. přenesená",J754,0)</f>
        <v>0</v>
      </c>
      <c r="BI754" s="216">
        <f>IF(N754="nulová",J754,0)</f>
        <v>0</v>
      </c>
      <c r="BJ754" s="18" t="s">
        <v>87</v>
      </c>
      <c r="BK754" s="216">
        <f>ROUND(I754*H754,2)</f>
        <v>0</v>
      </c>
      <c r="BL754" s="18" t="s">
        <v>148</v>
      </c>
      <c r="BM754" s="215" t="s">
        <v>1015</v>
      </c>
    </row>
    <row r="755" spans="1:65" s="13" customFormat="1" ht="11.25">
      <c r="B755" s="217"/>
      <c r="C755" s="218"/>
      <c r="D755" s="219" t="s">
        <v>150</v>
      </c>
      <c r="E755" s="220" t="s">
        <v>1</v>
      </c>
      <c r="F755" s="221" t="s">
        <v>1016</v>
      </c>
      <c r="G755" s="218"/>
      <c r="H755" s="220" t="s">
        <v>1</v>
      </c>
      <c r="I755" s="222"/>
      <c r="J755" s="218"/>
      <c r="K755" s="218"/>
      <c r="L755" s="223"/>
      <c r="M755" s="224"/>
      <c r="N755" s="225"/>
      <c r="O755" s="225"/>
      <c r="P755" s="225"/>
      <c r="Q755" s="225"/>
      <c r="R755" s="225"/>
      <c r="S755" s="225"/>
      <c r="T755" s="226"/>
      <c r="AT755" s="227" t="s">
        <v>150</v>
      </c>
      <c r="AU755" s="227" t="s">
        <v>89</v>
      </c>
      <c r="AV755" s="13" t="s">
        <v>87</v>
      </c>
      <c r="AW755" s="13" t="s">
        <v>34</v>
      </c>
      <c r="AX755" s="13" t="s">
        <v>79</v>
      </c>
      <c r="AY755" s="227" t="s">
        <v>141</v>
      </c>
    </row>
    <row r="756" spans="1:65" s="13" customFormat="1" ht="11.25">
      <c r="B756" s="217"/>
      <c r="C756" s="218"/>
      <c r="D756" s="219" t="s">
        <v>150</v>
      </c>
      <c r="E756" s="220" t="s">
        <v>1</v>
      </c>
      <c r="F756" s="221" t="s">
        <v>1017</v>
      </c>
      <c r="G756" s="218"/>
      <c r="H756" s="220" t="s">
        <v>1</v>
      </c>
      <c r="I756" s="222"/>
      <c r="J756" s="218"/>
      <c r="K756" s="218"/>
      <c r="L756" s="223"/>
      <c r="M756" s="224"/>
      <c r="N756" s="225"/>
      <c r="O756" s="225"/>
      <c r="P756" s="225"/>
      <c r="Q756" s="225"/>
      <c r="R756" s="225"/>
      <c r="S756" s="225"/>
      <c r="T756" s="226"/>
      <c r="AT756" s="227" t="s">
        <v>150</v>
      </c>
      <c r="AU756" s="227" t="s">
        <v>89</v>
      </c>
      <c r="AV756" s="13" t="s">
        <v>87</v>
      </c>
      <c r="AW756" s="13" t="s">
        <v>34</v>
      </c>
      <c r="AX756" s="13" t="s">
        <v>79</v>
      </c>
      <c r="AY756" s="227" t="s">
        <v>141</v>
      </c>
    </row>
    <row r="757" spans="1:65" s="14" customFormat="1" ht="11.25">
      <c r="B757" s="228"/>
      <c r="C757" s="229"/>
      <c r="D757" s="219" t="s">
        <v>150</v>
      </c>
      <c r="E757" s="230" t="s">
        <v>1</v>
      </c>
      <c r="F757" s="231" t="s">
        <v>87</v>
      </c>
      <c r="G757" s="229"/>
      <c r="H757" s="232">
        <v>1</v>
      </c>
      <c r="I757" s="233"/>
      <c r="J757" s="229"/>
      <c r="K757" s="229"/>
      <c r="L757" s="234"/>
      <c r="M757" s="235"/>
      <c r="N757" s="236"/>
      <c r="O757" s="236"/>
      <c r="P757" s="236"/>
      <c r="Q757" s="236"/>
      <c r="R757" s="236"/>
      <c r="S757" s="236"/>
      <c r="T757" s="237"/>
      <c r="AT757" s="238" t="s">
        <v>150</v>
      </c>
      <c r="AU757" s="238" t="s">
        <v>89</v>
      </c>
      <c r="AV757" s="14" t="s">
        <v>89</v>
      </c>
      <c r="AW757" s="14" t="s">
        <v>34</v>
      </c>
      <c r="AX757" s="14" t="s">
        <v>87</v>
      </c>
      <c r="AY757" s="238" t="s">
        <v>141</v>
      </c>
    </row>
    <row r="758" spans="1:65" s="2" customFormat="1" ht="24" customHeight="1">
      <c r="A758" s="35"/>
      <c r="B758" s="36"/>
      <c r="C758" s="204" t="s">
        <v>1018</v>
      </c>
      <c r="D758" s="204" t="s">
        <v>143</v>
      </c>
      <c r="E758" s="205" t="s">
        <v>1019</v>
      </c>
      <c r="F758" s="206" t="s">
        <v>1020</v>
      </c>
      <c r="G758" s="207" t="s">
        <v>411</v>
      </c>
      <c r="H758" s="208">
        <v>10</v>
      </c>
      <c r="I758" s="209"/>
      <c r="J758" s="210">
        <f>ROUND(I758*H758,2)</f>
        <v>0</v>
      </c>
      <c r="K758" s="206" t="s">
        <v>147</v>
      </c>
      <c r="L758" s="40"/>
      <c r="M758" s="211" t="s">
        <v>1</v>
      </c>
      <c r="N758" s="212" t="s">
        <v>44</v>
      </c>
      <c r="O758" s="72"/>
      <c r="P758" s="213">
        <f>O758*H758</f>
        <v>0</v>
      </c>
      <c r="Q758" s="213">
        <v>0.11241</v>
      </c>
      <c r="R758" s="213">
        <f>Q758*H758</f>
        <v>1.1240999999999999</v>
      </c>
      <c r="S758" s="213">
        <v>0</v>
      </c>
      <c r="T758" s="214">
        <f>S758*H758</f>
        <v>0</v>
      </c>
      <c r="U758" s="35"/>
      <c r="V758" s="35"/>
      <c r="W758" s="35"/>
      <c r="X758" s="35"/>
      <c r="Y758" s="35"/>
      <c r="Z758" s="35"/>
      <c r="AA758" s="35"/>
      <c r="AB758" s="35"/>
      <c r="AC758" s="35"/>
      <c r="AD758" s="35"/>
      <c r="AE758" s="35"/>
      <c r="AR758" s="215" t="s">
        <v>148</v>
      </c>
      <c r="AT758" s="215" t="s">
        <v>143</v>
      </c>
      <c r="AU758" s="215" t="s">
        <v>89</v>
      </c>
      <c r="AY758" s="18" t="s">
        <v>141</v>
      </c>
      <c r="BE758" s="216">
        <f>IF(N758="základní",J758,0)</f>
        <v>0</v>
      </c>
      <c r="BF758" s="216">
        <f>IF(N758="snížená",J758,0)</f>
        <v>0</v>
      </c>
      <c r="BG758" s="216">
        <f>IF(N758="zákl. přenesená",J758,0)</f>
        <v>0</v>
      </c>
      <c r="BH758" s="216">
        <f>IF(N758="sníž. přenesená",J758,0)</f>
        <v>0</v>
      </c>
      <c r="BI758" s="216">
        <f>IF(N758="nulová",J758,0)</f>
        <v>0</v>
      </c>
      <c r="BJ758" s="18" t="s">
        <v>87</v>
      </c>
      <c r="BK758" s="216">
        <f>ROUND(I758*H758,2)</f>
        <v>0</v>
      </c>
      <c r="BL758" s="18" t="s">
        <v>148</v>
      </c>
      <c r="BM758" s="215" t="s">
        <v>1021</v>
      </c>
    </row>
    <row r="759" spans="1:65" s="13" customFormat="1" ht="11.25">
      <c r="B759" s="217"/>
      <c r="C759" s="218"/>
      <c r="D759" s="219" t="s">
        <v>150</v>
      </c>
      <c r="E759" s="220" t="s">
        <v>1</v>
      </c>
      <c r="F759" s="221" t="s">
        <v>983</v>
      </c>
      <c r="G759" s="218"/>
      <c r="H759" s="220" t="s">
        <v>1</v>
      </c>
      <c r="I759" s="222"/>
      <c r="J759" s="218"/>
      <c r="K759" s="218"/>
      <c r="L759" s="223"/>
      <c r="M759" s="224"/>
      <c r="N759" s="225"/>
      <c r="O759" s="225"/>
      <c r="P759" s="225"/>
      <c r="Q759" s="225"/>
      <c r="R759" s="225"/>
      <c r="S759" s="225"/>
      <c r="T759" s="226"/>
      <c r="AT759" s="227" t="s">
        <v>150</v>
      </c>
      <c r="AU759" s="227" t="s">
        <v>89</v>
      </c>
      <c r="AV759" s="13" t="s">
        <v>87</v>
      </c>
      <c r="AW759" s="13" t="s">
        <v>34</v>
      </c>
      <c r="AX759" s="13" t="s">
        <v>79</v>
      </c>
      <c r="AY759" s="227" t="s">
        <v>141</v>
      </c>
    </row>
    <row r="760" spans="1:65" s="13" customFormat="1" ht="11.25">
      <c r="B760" s="217"/>
      <c r="C760" s="218"/>
      <c r="D760" s="219" t="s">
        <v>150</v>
      </c>
      <c r="E760" s="220" t="s">
        <v>1</v>
      </c>
      <c r="F760" s="221" t="s">
        <v>1022</v>
      </c>
      <c r="G760" s="218"/>
      <c r="H760" s="220" t="s">
        <v>1</v>
      </c>
      <c r="I760" s="222"/>
      <c r="J760" s="218"/>
      <c r="K760" s="218"/>
      <c r="L760" s="223"/>
      <c r="M760" s="224"/>
      <c r="N760" s="225"/>
      <c r="O760" s="225"/>
      <c r="P760" s="225"/>
      <c r="Q760" s="225"/>
      <c r="R760" s="225"/>
      <c r="S760" s="225"/>
      <c r="T760" s="226"/>
      <c r="AT760" s="227" t="s">
        <v>150</v>
      </c>
      <c r="AU760" s="227" t="s">
        <v>89</v>
      </c>
      <c r="AV760" s="13" t="s">
        <v>87</v>
      </c>
      <c r="AW760" s="13" t="s">
        <v>34</v>
      </c>
      <c r="AX760" s="13" t="s">
        <v>79</v>
      </c>
      <c r="AY760" s="227" t="s">
        <v>141</v>
      </c>
    </row>
    <row r="761" spans="1:65" s="14" customFormat="1" ht="11.25">
      <c r="B761" s="228"/>
      <c r="C761" s="229"/>
      <c r="D761" s="219" t="s">
        <v>150</v>
      </c>
      <c r="E761" s="230" t="s">
        <v>1</v>
      </c>
      <c r="F761" s="231" t="s">
        <v>87</v>
      </c>
      <c r="G761" s="229"/>
      <c r="H761" s="232">
        <v>1</v>
      </c>
      <c r="I761" s="233"/>
      <c r="J761" s="229"/>
      <c r="K761" s="229"/>
      <c r="L761" s="234"/>
      <c r="M761" s="235"/>
      <c r="N761" s="236"/>
      <c r="O761" s="236"/>
      <c r="P761" s="236"/>
      <c r="Q761" s="236"/>
      <c r="R761" s="236"/>
      <c r="S761" s="236"/>
      <c r="T761" s="237"/>
      <c r="AT761" s="238" t="s">
        <v>150</v>
      </c>
      <c r="AU761" s="238" t="s">
        <v>89</v>
      </c>
      <c r="AV761" s="14" t="s">
        <v>89</v>
      </c>
      <c r="AW761" s="14" t="s">
        <v>34</v>
      </c>
      <c r="AX761" s="14" t="s">
        <v>79</v>
      </c>
      <c r="AY761" s="238" t="s">
        <v>141</v>
      </c>
    </row>
    <row r="762" spans="1:65" s="13" customFormat="1" ht="11.25">
      <c r="B762" s="217"/>
      <c r="C762" s="218"/>
      <c r="D762" s="219" t="s">
        <v>150</v>
      </c>
      <c r="E762" s="220" t="s">
        <v>1</v>
      </c>
      <c r="F762" s="221" t="s">
        <v>1023</v>
      </c>
      <c r="G762" s="218"/>
      <c r="H762" s="220" t="s">
        <v>1</v>
      </c>
      <c r="I762" s="222"/>
      <c r="J762" s="218"/>
      <c r="K762" s="218"/>
      <c r="L762" s="223"/>
      <c r="M762" s="224"/>
      <c r="N762" s="225"/>
      <c r="O762" s="225"/>
      <c r="P762" s="225"/>
      <c r="Q762" s="225"/>
      <c r="R762" s="225"/>
      <c r="S762" s="225"/>
      <c r="T762" s="226"/>
      <c r="AT762" s="227" t="s">
        <v>150</v>
      </c>
      <c r="AU762" s="227" t="s">
        <v>89</v>
      </c>
      <c r="AV762" s="13" t="s">
        <v>87</v>
      </c>
      <c r="AW762" s="13" t="s">
        <v>34</v>
      </c>
      <c r="AX762" s="13" t="s">
        <v>79</v>
      </c>
      <c r="AY762" s="227" t="s">
        <v>141</v>
      </c>
    </row>
    <row r="763" spans="1:65" s="14" customFormat="1" ht="11.25">
      <c r="B763" s="228"/>
      <c r="C763" s="229"/>
      <c r="D763" s="219" t="s">
        <v>150</v>
      </c>
      <c r="E763" s="230" t="s">
        <v>1</v>
      </c>
      <c r="F763" s="231" t="s">
        <v>87</v>
      </c>
      <c r="G763" s="229"/>
      <c r="H763" s="232">
        <v>1</v>
      </c>
      <c r="I763" s="233"/>
      <c r="J763" s="229"/>
      <c r="K763" s="229"/>
      <c r="L763" s="234"/>
      <c r="M763" s="235"/>
      <c r="N763" s="236"/>
      <c r="O763" s="236"/>
      <c r="P763" s="236"/>
      <c r="Q763" s="236"/>
      <c r="R763" s="236"/>
      <c r="S763" s="236"/>
      <c r="T763" s="237"/>
      <c r="AT763" s="238" t="s">
        <v>150</v>
      </c>
      <c r="AU763" s="238" t="s">
        <v>89</v>
      </c>
      <c r="AV763" s="14" t="s">
        <v>89</v>
      </c>
      <c r="AW763" s="14" t="s">
        <v>34</v>
      </c>
      <c r="AX763" s="14" t="s">
        <v>79</v>
      </c>
      <c r="AY763" s="238" t="s">
        <v>141</v>
      </c>
    </row>
    <row r="764" spans="1:65" s="13" customFormat="1" ht="11.25">
      <c r="B764" s="217"/>
      <c r="C764" s="218"/>
      <c r="D764" s="219" t="s">
        <v>150</v>
      </c>
      <c r="E764" s="220" t="s">
        <v>1</v>
      </c>
      <c r="F764" s="221" t="s">
        <v>1024</v>
      </c>
      <c r="G764" s="218"/>
      <c r="H764" s="220" t="s">
        <v>1</v>
      </c>
      <c r="I764" s="222"/>
      <c r="J764" s="218"/>
      <c r="K764" s="218"/>
      <c r="L764" s="223"/>
      <c r="M764" s="224"/>
      <c r="N764" s="225"/>
      <c r="O764" s="225"/>
      <c r="P764" s="225"/>
      <c r="Q764" s="225"/>
      <c r="R764" s="225"/>
      <c r="S764" s="225"/>
      <c r="T764" s="226"/>
      <c r="AT764" s="227" t="s">
        <v>150</v>
      </c>
      <c r="AU764" s="227" t="s">
        <v>89</v>
      </c>
      <c r="AV764" s="13" t="s">
        <v>87</v>
      </c>
      <c r="AW764" s="13" t="s">
        <v>34</v>
      </c>
      <c r="AX764" s="13" t="s">
        <v>79</v>
      </c>
      <c r="AY764" s="227" t="s">
        <v>141</v>
      </c>
    </row>
    <row r="765" spans="1:65" s="14" customFormat="1" ht="11.25">
      <c r="B765" s="228"/>
      <c r="C765" s="229"/>
      <c r="D765" s="219" t="s">
        <v>150</v>
      </c>
      <c r="E765" s="230" t="s">
        <v>1</v>
      </c>
      <c r="F765" s="231" t="s">
        <v>148</v>
      </c>
      <c r="G765" s="229"/>
      <c r="H765" s="232">
        <v>4</v>
      </c>
      <c r="I765" s="233"/>
      <c r="J765" s="229"/>
      <c r="K765" s="229"/>
      <c r="L765" s="234"/>
      <c r="M765" s="235"/>
      <c r="N765" s="236"/>
      <c r="O765" s="236"/>
      <c r="P765" s="236"/>
      <c r="Q765" s="236"/>
      <c r="R765" s="236"/>
      <c r="S765" s="236"/>
      <c r="T765" s="237"/>
      <c r="AT765" s="238" t="s">
        <v>150</v>
      </c>
      <c r="AU765" s="238" t="s">
        <v>89</v>
      </c>
      <c r="AV765" s="14" t="s">
        <v>89</v>
      </c>
      <c r="AW765" s="14" t="s">
        <v>34</v>
      </c>
      <c r="AX765" s="14" t="s">
        <v>79</v>
      </c>
      <c r="AY765" s="238" t="s">
        <v>141</v>
      </c>
    </row>
    <row r="766" spans="1:65" s="13" customFormat="1" ht="22.5">
      <c r="B766" s="217"/>
      <c r="C766" s="218"/>
      <c r="D766" s="219" t="s">
        <v>150</v>
      </c>
      <c r="E766" s="220" t="s">
        <v>1</v>
      </c>
      <c r="F766" s="221" t="s">
        <v>1025</v>
      </c>
      <c r="G766" s="218"/>
      <c r="H766" s="220" t="s">
        <v>1</v>
      </c>
      <c r="I766" s="222"/>
      <c r="J766" s="218"/>
      <c r="K766" s="218"/>
      <c r="L766" s="223"/>
      <c r="M766" s="224"/>
      <c r="N766" s="225"/>
      <c r="O766" s="225"/>
      <c r="P766" s="225"/>
      <c r="Q766" s="225"/>
      <c r="R766" s="225"/>
      <c r="S766" s="225"/>
      <c r="T766" s="226"/>
      <c r="AT766" s="227" t="s">
        <v>150</v>
      </c>
      <c r="AU766" s="227" t="s">
        <v>89</v>
      </c>
      <c r="AV766" s="13" t="s">
        <v>87</v>
      </c>
      <c r="AW766" s="13" t="s">
        <v>34</v>
      </c>
      <c r="AX766" s="13" t="s">
        <v>79</v>
      </c>
      <c r="AY766" s="227" t="s">
        <v>141</v>
      </c>
    </row>
    <row r="767" spans="1:65" s="14" customFormat="1" ht="11.25">
      <c r="B767" s="228"/>
      <c r="C767" s="229"/>
      <c r="D767" s="219" t="s">
        <v>150</v>
      </c>
      <c r="E767" s="230" t="s">
        <v>1</v>
      </c>
      <c r="F767" s="231" t="s">
        <v>89</v>
      </c>
      <c r="G767" s="229"/>
      <c r="H767" s="232">
        <v>2</v>
      </c>
      <c r="I767" s="233"/>
      <c r="J767" s="229"/>
      <c r="K767" s="229"/>
      <c r="L767" s="234"/>
      <c r="M767" s="235"/>
      <c r="N767" s="236"/>
      <c r="O767" s="236"/>
      <c r="P767" s="236"/>
      <c r="Q767" s="236"/>
      <c r="R767" s="236"/>
      <c r="S767" s="236"/>
      <c r="T767" s="237"/>
      <c r="AT767" s="238" t="s">
        <v>150</v>
      </c>
      <c r="AU767" s="238" t="s">
        <v>89</v>
      </c>
      <c r="AV767" s="14" t="s">
        <v>89</v>
      </c>
      <c r="AW767" s="14" t="s">
        <v>34</v>
      </c>
      <c r="AX767" s="14" t="s">
        <v>79</v>
      </c>
      <c r="AY767" s="238" t="s">
        <v>141</v>
      </c>
    </row>
    <row r="768" spans="1:65" s="13" customFormat="1" ht="11.25">
      <c r="B768" s="217"/>
      <c r="C768" s="218"/>
      <c r="D768" s="219" t="s">
        <v>150</v>
      </c>
      <c r="E768" s="220" t="s">
        <v>1</v>
      </c>
      <c r="F768" s="221" t="s">
        <v>1026</v>
      </c>
      <c r="G768" s="218"/>
      <c r="H768" s="220" t="s">
        <v>1</v>
      </c>
      <c r="I768" s="222"/>
      <c r="J768" s="218"/>
      <c r="K768" s="218"/>
      <c r="L768" s="223"/>
      <c r="M768" s="224"/>
      <c r="N768" s="225"/>
      <c r="O768" s="225"/>
      <c r="P768" s="225"/>
      <c r="Q768" s="225"/>
      <c r="R768" s="225"/>
      <c r="S768" s="225"/>
      <c r="T768" s="226"/>
      <c r="AT768" s="227" t="s">
        <v>150</v>
      </c>
      <c r="AU768" s="227" t="s">
        <v>89</v>
      </c>
      <c r="AV768" s="13" t="s">
        <v>87</v>
      </c>
      <c r="AW768" s="13" t="s">
        <v>34</v>
      </c>
      <c r="AX768" s="13" t="s">
        <v>79</v>
      </c>
      <c r="AY768" s="227" t="s">
        <v>141</v>
      </c>
    </row>
    <row r="769" spans="1:65" s="14" customFormat="1" ht="11.25">
      <c r="B769" s="228"/>
      <c r="C769" s="229"/>
      <c r="D769" s="219" t="s">
        <v>150</v>
      </c>
      <c r="E769" s="230" t="s">
        <v>1</v>
      </c>
      <c r="F769" s="231" t="s">
        <v>87</v>
      </c>
      <c r="G769" s="229"/>
      <c r="H769" s="232">
        <v>1</v>
      </c>
      <c r="I769" s="233"/>
      <c r="J769" s="229"/>
      <c r="K769" s="229"/>
      <c r="L769" s="234"/>
      <c r="M769" s="235"/>
      <c r="N769" s="236"/>
      <c r="O769" s="236"/>
      <c r="P769" s="236"/>
      <c r="Q769" s="236"/>
      <c r="R769" s="236"/>
      <c r="S769" s="236"/>
      <c r="T769" s="237"/>
      <c r="AT769" s="238" t="s">
        <v>150</v>
      </c>
      <c r="AU769" s="238" t="s">
        <v>89</v>
      </c>
      <c r="AV769" s="14" t="s">
        <v>89</v>
      </c>
      <c r="AW769" s="14" t="s">
        <v>34</v>
      </c>
      <c r="AX769" s="14" t="s">
        <v>79</v>
      </c>
      <c r="AY769" s="238" t="s">
        <v>141</v>
      </c>
    </row>
    <row r="770" spans="1:65" s="13" customFormat="1" ht="11.25">
      <c r="B770" s="217"/>
      <c r="C770" s="218"/>
      <c r="D770" s="219" t="s">
        <v>150</v>
      </c>
      <c r="E770" s="220" t="s">
        <v>1</v>
      </c>
      <c r="F770" s="221" t="s">
        <v>1027</v>
      </c>
      <c r="G770" s="218"/>
      <c r="H770" s="220" t="s">
        <v>1</v>
      </c>
      <c r="I770" s="222"/>
      <c r="J770" s="218"/>
      <c r="K770" s="218"/>
      <c r="L770" s="223"/>
      <c r="M770" s="224"/>
      <c r="N770" s="225"/>
      <c r="O770" s="225"/>
      <c r="P770" s="225"/>
      <c r="Q770" s="225"/>
      <c r="R770" s="225"/>
      <c r="S770" s="225"/>
      <c r="T770" s="226"/>
      <c r="AT770" s="227" t="s">
        <v>150</v>
      </c>
      <c r="AU770" s="227" t="s">
        <v>89</v>
      </c>
      <c r="AV770" s="13" t="s">
        <v>87</v>
      </c>
      <c r="AW770" s="13" t="s">
        <v>34</v>
      </c>
      <c r="AX770" s="13" t="s">
        <v>79</v>
      </c>
      <c r="AY770" s="227" t="s">
        <v>141</v>
      </c>
    </row>
    <row r="771" spans="1:65" s="14" customFormat="1" ht="11.25">
      <c r="B771" s="228"/>
      <c r="C771" s="229"/>
      <c r="D771" s="219" t="s">
        <v>150</v>
      </c>
      <c r="E771" s="230" t="s">
        <v>1</v>
      </c>
      <c r="F771" s="231" t="s">
        <v>87</v>
      </c>
      <c r="G771" s="229"/>
      <c r="H771" s="232">
        <v>1</v>
      </c>
      <c r="I771" s="233"/>
      <c r="J771" s="229"/>
      <c r="K771" s="229"/>
      <c r="L771" s="234"/>
      <c r="M771" s="235"/>
      <c r="N771" s="236"/>
      <c r="O771" s="236"/>
      <c r="P771" s="236"/>
      <c r="Q771" s="236"/>
      <c r="R771" s="236"/>
      <c r="S771" s="236"/>
      <c r="T771" s="237"/>
      <c r="AT771" s="238" t="s">
        <v>150</v>
      </c>
      <c r="AU771" s="238" t="s">
        <v>89</v>
      </c>
      <c r="AV771" s="14" t="s">
        <v>89</v>
      </c>
      <c r="AW771" s="14" t="s">
        <v>34</v>
      </c>
      <c r="AX771" s="14" t="s">
        <v>79</v>
      </c>
      <c r="AY771" s="238" t="s">
        <v>141</v>
      </c>
    </row>
    <row r="772" spans="1:65" s="15" customFormat="1" ht="11.25">
      <c r="B772" s="239"/>
      <c r="C772" s="240"/>
      <c r="D772" s="219" t="s">
        <v>150</v>
      </c>
      <c r="E772" s="241" t="s">
        <v>1</v>
      </c>
      <c r="F772" s="242" t="s">
        <v>221</v>
      </c>
      <c r="G772" s="240"/>
      <c r="H772" s="243">
        <v>10</v>
      </c>
      <c r="I772" s="244"/>
      <c r="J772" s="240"/>
      <c r="K772" s="240"/>
      <c r="L772" s="245"/>
      <c r="M772" s="246"/>
      <c r="N772" s="247"/>
      <c r="O772" s="247"/>
      <c r="P772" s="247"/>
      <c r="Q772" s="247"/>
      <c r="R772" s="247"/>
      <c r="S772" s="247"/>
      <c r="T772" s="248"/>
      <c r="AT772" s="249" t="s">
        <v>150</v>
      </c>
      <c r="AU772" s="249" t="s">
        <v>89</v>
      </c>
      <c r="AV772" s="15" t="s">
        <v>148</v>
      </c>
      <c r="AW772" s="15" t="s">
        <v>34</v>
      </c>
      <c r="AX772" s="15" t="s">
        <v>87</v>
      </c>
      <c r="AY772" s="249" t="s">
        <v>141</v>
      </c>
    </row>
    <row r="773" spans="1:65" s="13" customFormat="1" ht="11.25">
      <c r="B773" s="217"/>
      <c r="C773" s="218"/>
      <c r="D773" s="219" t="s">
        <v>150</v>
      </c>
      <c r="E773" s="220" t="s">
        <v>1</v>
      </c>
      <c r="F773" s="221" t="s">
        <v>1028</v>
      </c>
      <c r="G773" s="218"/>
      <c r="H773" s="220" t="s">
        <v>1</v>
      </c>
      <c r="I773" s="222"/>
      <c r="J773" s="218"/>
      <c r="K773" s="218"/>
      <c r="L773" s="223"/>
      <c r="M773" s="224"/>
      <c r="N773" s="225"/>
      <c r="O773" s="225"/>
      <c r="P773" s="225"/>
      <c r="Q773" s="225"/>
      <c r="R773" s="225"/>
      <c r="S773" s="225"/>
      <c r="T773" s="226"/>
      <c r="AT773" s="227" t="s">
        <v>150</v>
      </c>
      <c r="AU773" s="227" t="s">
        <v>89</v>
      </c>
      <c r="AV773" s="13" t="s">
        <v>87</v>
      </c>
      <c r="AW773" s="13" t="s">
        <v>34</v>
      </c>
      <c r="AX773" s="13" t="s">
        <v>79</v>
      </c>
      <c r="AY773" s="227" t="s">
        <v>141</v>
      </c>
    </row>
    <row r="774" spans="1:65" s="13" customFormat="1" ht="22.5">
      <c r="B774" s="217"/>
      <c r="C774" s="218"/>
      <c r="D774" s="219" t="s">
        <v>150</v>
      </c>
      <c r="E774" s="220" t="s">
        <v>1</v>
      </c>
      <c r="F774" s="221" t="s">
        <v>1029</v>
      </c>
      <c r="G774" s="218"/>
      <c r="H774" s="220" t="s">
        <v>1</v>
      </c>
      <c r="I774" s="222"/>
      <c r="J774" s="218"/>
      <c r="K774" s="218"/>
      <c r="L774" s="223"/>
      <c r="M774" s="224"/>
      <c r="N774" s="225"/>
      <c r="O774" s="225"/>
      <c r="P774" s="225"/>
      <c r="Q774" s="225"/>
      <c r="R774" s="225"/>
      <c r="S774" s="225"/>
      <c r="T774" s="226"/>
      <c r="AT774" s="227" t="s">
        <v>150</v>
      </c>
      <c r="AU774" s="227" t="s">
        <v>89</v>
      </c>
      <c r="AV774" s="13" t="s">
        <v>87</v>
      </c>
      <c r="AW774" s="13" t="s">
        <v>34</v>
      </c>
      <c r="AX774" s="13" t="s">
        <v>79</v>
      </c>
      <c r="AY774" s="227" t="s">
        <v>141</v>
      </c>
    </row>
    <row r="775" spans="1:65" s="2" customFormat="1" ht="16.5" customHeight="1">
      <c r="A775" s="35"/>
      <c r="B775" s="36"/>
      <c r="C775" s="261" t="s">
        <v>1030</v>
      </c>
      <c r="D775" s="261" t="s">
        <v>278</v>
      </c>
      <c r="E775" s="262" t="s">
        <v>1031</v>
      </c>
      <c r="F775" s="263" t="s">
        <v>1032</v>
      </c>
      <c r="G775" s="264" t="s">
        <v>411</v>
      </c>
      <c r="H775" s="265">
        <v>10</v>
      </c>
      <c r="I775" s="266"/>
      <c r="J775" s="267">
        <f>ROUND(I775*H775,2)</f>
        <v>0</v>
      </c>
      <c r="K775" s="263" t="s">
        <v>147</v>
      </c>
      <c r="L775" s="268"/>
      <c r="M775" s="269" t="s">
        <v>1</v>
      </c>
      <c r="N775" s="270" t="s">
        <v>44</v>
      </c>
      <c r="O775" s="72"/>
      <c r="P775" s="213">
        <f>O775*H775</f>
        <v>0</v>
      </c>
      <c r="Q775" s="213">
        <v>6.4999999999999997E-3</v>
      </c>
      <c r="R775" s="213">
        <f>Q775*H775</f>
        <v>6.5000000000000002E-2</v>
      </c>
      <c r="S775" s="213">
        <v>0</v>
      </c>
      <c r="T775" s="214">
        <f>S775*H775</f>
        <v>0</v>
      </c>
      <c r="U775" s="35"/>
      <c r="V775" s="35"/>
      <c r="W775" s="35"/>
      <c r="X775" s="35"/>
      <c r="Y775" s="35"/>
      <c r="Z775" s="35"/>
      <c r="AA775" s="35"/>
      <c r="AB775" s="35"/>
      <c r="AC775" s="35"/>
      <c r="AD775" s="35"/>
      <c r="AE775" s="35"/>
      <c r="AR775" s="215" t="s">
        <v>186</v>
      </c>
      <c r="AT775" s="215" t="s">
        <v>278</v>
      </c>
      <c r="AU775" s="215" t="s">
        <v>89</v>
      </c>
      <c r="AY775" s="18" t="s">
        <v>141</v>
      </c>
      <c r="BE775" s="216">
        <f>IF(N775="základní",J775,0)</f>
        <v>0</v>
      </c>
      <c r="BF775" s="216">
        <f>IF(N775="snížená",J775,0)</f>
        <v>0</v>
      </c>
      <c r="BG775" s="216">
        <f>IF(N775="zákl. přenesená",J775,0)</f>
        <v>0</v>
      </c>
      <c r="BH775" s="216">
        <f>IF(N775="sníž. přenesená",J775,0)</f>
        <v>0</v>
      </c>
      <c r="BI775" s="216">
        <f>IF(N775="nulová",J775,0)</f>
        <v>0</v>
      </c>
      <c r="BJ775" s="18" t="s">
        <v>87</v>
      </c>
      <c r="BK775" s="216">
        <f>ROUND(I775*H775,2)</f>
        <v>0</v>
      </c>
      <c r="BL775" s="18" t="s">
        <v>148</v>
      </c>
      <c r="BM775" s="215" t="s">
        <v>1033</v>
      </c>
    </row>
    <row r="776" spans="1:65" s="13" customFormat="1" ht="11.25">
      <c r="B776" s="217"/>
      <c r="C776" s="218"/>
      <c r="D776" s="219" t="s">
        <v>150</v>
      </c>
      <c r="E776" s="220" t="s">
        <v>1</v>
      </c>
      <c r="F776" s="221" t="s">
        <v>1034</v>
      </c>
      <c r="G776" s="218"/>
      <c r="H776" s="220" t="s">
        <v>1</v>
      </c>
      <c r="I776" s="222"/>
      <c r="J776" s="218"/>
      <c r="K776" s="218"/>
      <c r="L776" s="223"/>
      <c r="M776" s="224"/>
      <c r="N776" s="225"/>
      <c r="O776" s="225"/>
      <c r="P776" s="225"/>
      <c r="Q776" s="225"/>
      <c r="R776" s="225"/>
      <c r="S776" s="225"/>
      <c r="T776" s="226"/>
      <c r="AT776" s="227" t="s">
        <v>150</v>
      </c>
      <c r="AU776" s="227" t="s">
        <v>89</v>
      </c>
      <c r="AV776" s="13" t="s">
        <v>87</v>
      </c>
      <c r="AW776" s="13" t="s">
        <v>34</v>
      </c>
      <c r="AX776" s="13" t="s">
        <v>79</v>
      </c>
      <c r="AY776" s="227" t="s">
        <v>141</v>
      </c>
    </row>
    <row r="777" spans="1:65" s="14" customFormat="1" ht="11.25">
      <c r="B777" s="228"/>
      <c r="C777" s="229"/>
      <c r="D777" s="219" t="s">
        <v>150</v>
      </c>
      <c r="E777" s="230" t="s">
        <v>1</v>
      </c>
      <c r="F777" s="231" t="s">
        <v>198</v>
      </c>
      <c r="G777" s="229"/>
      <c r="H777" s="232">
        <v>10</v>
      </c>
      <c r="I777" s="233"/>
      <c r="J777" s="229"/>
      <c r="K777" s="229"/>
      <c r="L777" s="234"/>
      <c r="M777" s="235"/>
      <c r="N777" s="236"/>
      <c r="O777" s="236"/>
      <c r="P777" s="236"/>
      <c r="Q777" s="236"/>
      <c r="R777" s="236"/>
      <c r="S777" s="236"/>
      <c r="T777" s="237"/>
      <c r="AT777" s="238" t="s">
        <v>150</v>
      </c>
      <c r="AU777" s="238" t="s">
        <v>89</v>
      </c>
      <c r="AV777" s="14" t="s">
        <v>89</v>
      </c>
      <c r="AW777" s="14" t="s">
        <v>34</v>
      </c>
      <c r="AX777" s="14" t="s">
        <v>87</v>
      </c>
      <c r="AY777" s="238" t="s">
        <v>141</v>
      </c>
    </row>
    <row r="778" spans="1:65" s="2" customFormat="1" ht="16.5" customHeight="1">
      <c r="A778" s="35"/>
      <c r="B778" s="36"/>
      <c r="C778" s="261" t="s">
        <v>1035</v>
      </c>
      <c r="D778" s="261" t="s">
        <v>278</v>
      </c>
      <c r="E778" s="262" t="s">
        <v>1036</v>
      </c>
      <c r="F778" s="263" t="s">
        <v>1037</v>
      </c>
      <c r="G778" s="264" t="s">
        <v>411</v>
      </c>
      <c r="H778" s="265">
        <v>10</v>
      </c>
      <c r="I778" s="266"/>
      <c r="J778" s="267">
        <f>ROUND(I778*H778,2)</f>
        <v>0</v>
      </c>
      <c r="K778" s="263" t="s">
        <v>147</v>
      </c>
      <c r="L778" s="268"/>
      <c r="M778" s="269" t="s">
        <v>1</v>
      </c>
      <c r="N778" s="270" t="s">
        <v>44</v>
      </c>
      <c r="O778" s="72"/>
      <c r="P778" s="213">
        <f>O778*H778</f>
        <v>0</v>
      </c>
      <c r="Q778" s="213">
        <v>1.4999999999999999E-4</v>
      </c>
      <c r="R778" s="213">
        <f>Q778*H778</f>
        <v>1.4999999999999998E-3</v>
      </c>
      <c r="S778" s="213">
        <v>0</v>
      </c>
      <c r="T778" s="214">
        <f>S778*H778</f>
        <v>0</v>
      </c>
      <c r="U778" s="35"/>
      <c r="V778" s="35"/>
      <c r="W778" s="35"/>
      <c r="X778" s="35"/>
      <c r="Y778" s="35"/>
      <c r="Z778" s="35"/>
      <c r="AA778" s="35"/>
      <c r="AB778" s="35"/>
      <c r="AC778" s="35"/>
      <c r="AD778" s="35"/>
      <c r="AE778" s="35"/>
      <c r="AR778" s="215" t="s">
        <v>186</v>
      </c>
      <c r="AT778" s="215" t="s">
        <v>278</v>
      </c>
      <c r="AU778" s="215" t="s">
        <v>89</v>
      </c>
      <c r="AY778" s="18" t="s">
        <v>141</v>
      </c>
      <c r="BE778" s="216">
        <f>IF(N778="základní",J778,0)</f>
        <v>0</v>
      </c>
      <c r="BF778" s="216">
        <f>IF(N778="snížená",J778,0)</f>
        <v>0</v>
      </c>
      <c r="BG778" s="216">
        <f>IF(N778="zákl. přenesená",J778,0)</f>
        <v>0</v>
      </c>
      <c r="BH778" s="216">
        <f>IF(N778="sníž. přenesená",J778,0)</f>
        <v>0</v>
      </c>
      <c r="BI778" s="216">
        <f>IF(N778="nulová",J778,0)</f>
        <v>0</v>
      </c>
      <c r="BJ778" s="18" t="s">
        <v>87</v>
      </c>
      <c r="BK778" s="216">
        <f>ROUND(I778*H778,2)</f>
        <v>0</v>
      </c>
      <c r="BL778" s="18" t="s">
        <v>148</v>
      </c>
      <c r="BM778" s="215" t="s">
        <v>1038</v>
      </c>
    </row>
    <row r="779" spans="1:65" s="13" customFormat="1" ht="11.25">
      <c r="B779" s="217"/>
      <c r="C779" s="218"/>
      <c r="D779" s="219" t="s">
        <v>150</v>
      </c>
      <c r="E779" s="220" t="s">
        <v>1</v>
      </c>
      <c r="F779" s="221" t="s">
        <v>1034</v>
      </c>
      <c r="G779" s="218"/>
      <c r="H779" s="220" t="s">
        <v>1</v>
      </c>
      <c r="I779" s="222"/>
      <c r="J779" s="218"/>
      <c r="K779" s="218"/>
      <c r="L779" s="223"/>
      <c r="M779" s="224"/>
      <c r="N779" s="225"/>
      <c r="O779" s="225"/>
      <c r="P779" s="225"/>
      <c r="Q779" s="225"/>
      <c r="R779" s="225"/>
      <c r="S779" s="225"/>
      <c r="T779" s="226"/>
      <c r="AT779" s="227" t="s">
        <v>150</v>
      </c>
      <c r="AU779" s="227" t="s">
        <v>89</v>
      </c>
      <c r="AV779" s="13" t="s">
        <v>87</v>
      </c>
      <c r="AW779" s="13" t="s">
        <v>34</v>
      </c>
      <c r="AX779" s="13" t="s">
        <v>79</v>
      </c>
      <c r="AY779" s="227" t="s">
        <v>141</v>
      </c>
    </row>
    <row r="780" spans="1:65" s="14" customFormat="1" ht="11.25">
      <c r="B780" s="228"/>
      <c r="C780" s="229"/>
      <c r="D780" s="219" t="s">
        <v>150</v>
      </c>
      <c r="E780" s="230" t="s">
        <v>1</v>
      </c>
      <c r="F780" s="231" t="s">
        <v>198</v>
      </c>
      <c r="G780" s="229"/>
      <c r="H780" s="232">
        <v>10</v>
      </c>
      <c r="I780" s="233"/>
      <c r="J780" s="229"/>
      <c r="K780" s="229"/>
      <c r="L780" s="234"/>
      <c r="M780" s="235"/>
      <c r="N780" s="236"/>
      <c r="O780" s="236"/>
      <c r="P780" s="236"/>
      <c r="Q780" s="236"/>
      <c r="R780" s="236"/>
      <c r="S780" s="236"/>
      <c r="T780" s="237"/>
      <c r="AT780" s="238" t="s">
        <v>150</v>
      </c>
      <c r="AU780" s="238" t="s">
        <v>89</v>
      </c>
      <c r="AV780" s="14" t="s">
        <v>89</v>
      </c>
      <c r="AW780" s="14" t="s">
        <v>34</v>
      </c>
      <c r="AX780" s="14" t="s">
        <v>87</v>
      </c>
      <c r="AY780" s="238" t="s">
        <v>141</v>
      </c>
    </row>
    <row r="781" spans="1:65" s="2" customFormat="1" ht="16.5" customHeight="1">
      <c r="A781" s="35"/>
      <c r="B781" s="36"/>
      <c r="C781" s="204" t="s">
        <v>1039</v>
      </c>
      <c r="D781" s="204" t="s">
        <v>143</v>
      </c>
      <c r="E781" s="205" t="s">
        <v>1040</v>
      </c>
      <c r="F781" s="206" t="s">
        <v>1041</v>
      </c>
      <c r="G781" s="207" t="s">
        <v>486</v>
      </c>
      <c r="H781" s="208">
        <v>24</v>
      </c>
      <c r="I781" s="209"/>
      <c r="J781" s="210">
        <f>ROUND(I781*H781,2)</f>
        <v>0</v>
      </c>
      <c r="K781" s="206" t="s">
        <v>147</v>
      </c>
      <c r="L781" s="40"/>
      <c r="M781" s="211" t="s">
        <v>1</v>
      </c>
      <c r="N781" s="212" t="s">
        <v>44</v>
      </c>
      <c r="O781" s="72"/>
      <c r="P781" s="213">
        <f>O781*H781</f>
        <v>0</v>
      </c>
      <c r="Q781" s="213">
        <v>0</v>
      </c>
      <c r="R781" s="213">
        <f>Q781*H781</f>
        <v>0</v>
      </c>
      <c r="S781" s="213">
        <v>0</v>
      </c>
      <c r="T781" s="214">
        <f>S781*H781</f>
        <v>0</v>
      </c>
      <c r="U781" s="35"/>
      <c r="V781" s="35"/>
      <c r="W781" s="35"/>
      <c r="X781" s="35"/>
      <c r="Y781" s="35"/>
      <c r="Z781" s="35"/>
      <c r="AA781" s="35"/>
      <c r="AB781" s="35"/>
      <c r="AC781" s="35"/>
      <c r="AD781" s="35"/>
      <c r="AE781" s="35"/>
      <c r="AR781" s="215" t="s">
        <v>148</v>
      </c>
      <c r="AT781" s="215" t="s">
        <v>143</v>
      </c>
      <c r="AU781" s="215" t="s">
        <v>89</v>
      </c>
      <c r="AY781" s="18" t="s">
        <v>141</v>
      </c>
      <c r="BE781" s="216">
        <f>IF(N781="základní",J781,0)</f>
        <v>0</v>
      </c>
      <c r="BF781" s="216">
        <f>IF(N781="snížená",J781,0)</f>
        <v>0</v>
      </c>
      <c r="BG781" s="216">
        <f>IF(N781="zákl. přenesená",J781,0)</f>
        <v>0</v>
      </c>
      <c r="BH781" s="216">
        <f>IF(N781="sníž. přenesená",J781,0)</f>
        <v>0</v>
      </c>
      <c r="BI781" s="216">
        <f>IF(N781="nulová",J781,0)</f>
        <v>0</v>
      </c>
      <c r="BJ781" s="18" t="s">
        <v>87</v>
      </c>
      <c r="BK781" s="216">
        <f>ROUND(I781*H781,2)</f>
        <v>0</v>
      </c>
      <c r="BL781" s="18" t="s">
        <v>148</v>
      </c>
      <c r="BM781" s="215" t="s">
        <v>1042</v>
      </c>
    </row>
    <row r="782" spans="1:65" s="13" customFormat="1" ht="22.5">
      <c r="B782" s="217"/>
      <c r="C782" s="218"/>
      <c r="D782" s="219" t="s">
        <v>150</v>
      </c>
      <c r="E782" s="220" t="s">
        <v>1</v>
      </c>
      <c r="F782" s="221" t="s">
        <v>1043</v>
      </c>
      <c r="G782" s="218"/>
      <c r="H782" s="220" t="s">
        <v>1</v>
      </c>
      <c r="I782" s="222"/>
      <c r="J782" s="218"/>
      <c r="K782" s="218"/>
      <c r="L782" s="223"/>
      <c r="M782" s="224"/>
      <c r="N782" s="225"/>
      <c r="O782" s="225"/>
      <c r="P782" s="225"/>
      <c r="Q782" s="225"/>
      <c r="R782" s="225"/>
      <c r="S782" s="225"/>
      <c r="T782" s="226"/>
      <c r="AT782" s="227" t="s">
        <v>150</v>
      </c>
      <c r="AU782" s="227" t="s">
        <v>89</v>
      </c>
      <c r="AV782" s="13" t="s">
        <v>87</v>
      </c>
      <c r="AW782" s="13" t="s">
        <v>34</v>
      </c>
      <c r="AX782" s="13" t="s">
        <v>79</v>
      </c>
      <c r="AY782" s="227" t="s">
        <v>141</v>
      </c>
    </row>
    <row r="783" spans="1:65" s="14" customFormat="1" ht="11.25">
      <c r="B783" s="228"/>
      <c r="C783" s="229"/>
      <c r="D783" s="219" t="s">
        <v>150</v>
      </c>
      <c r="E783" s="230" t="s">
        <v>1</v>
      </c>
      <c r="F783" s="231" t="s">
        <v>1044</v>
      </c>
      <c r="G783" s="229"/>
      <c r="H783" s="232">
        <v>24</v>
      </c>
      <c r="I783" s="233"/>
      <c r="J783" s="229"/>
      <c r="K783" s="229"/>
      <c r="L783" s="234"/>
      <c r="M783" s="235"/>
      <c r="N783" s="236"/>
      <c r="O783" s="236"/>
      <c r="P783" s="236"/>
      <c r="Q783" s="236"/>
      <c r="R783" s="236"/>
      <c r="S783" s="236"/>
      <c r="T783" s="237"/>
      <c r="AT783" s="238" t="s">
        <v>150</v>
      </c>
      <c r="AU783" s="238" t="s">
        <v>89</v>
      </c>
      <c r="AV783" s="14" t="s">
        <v>89</v>
      </c>
      <c r="AW783" s="14" t="s">
        <v>34</v>
      </c>
      <c r="AX783" s="14" t="s">
        <v>87</v>
      </c>
      <c r="AY783" s="238" t="s">
        <v>141</v>
      </c>
    </row>
    <row r="784" spans="1:65" s="12" customFormat="1" ht="22.9" customHeight="1">
      <c r="B784" s="188"/>
      <c r="C784" s="189"/>
      <c r="D784" s="190" t="s">
        <v>78</v>
      </c>
      <c r="E784" s="202" t="s">
        <v>734</v>
      </c>
      <c r="F784" s="202" t="s">
        <v>1045</v>
      </c>
      <c r="G784" s="189"/>
      <c r="H784" s="189"/>
      <c r="I784" s="192"/>
      <c r="J784" s="203">
        <f>BK784</f>
        <v>0</v>
      </c>
      <c r="K784" s="189"/>
      <c r="L784" s="194"/>
      <c r="M784" s="195"/>
      <c r="N784" s="196"/>
      <c r="O784" s="196"/>
      <c r="P784" s="197">
        <f>SUM(P785:P788)</f>
        <v>0</v>
      </c>
      <c r="Q784" s="196"/>
      <c r="R784" s="197">
        <f>SUM(R785:R788)</f>
        <v>0</v>
      </c>
      <c r="S784" s="196"/>
      <c r="T784" s="198">
        <f>SUM(T785:T788)</f>
        <v>0</v>
      </c>
      <c r="AR784" s="199" t="s">
        <v>87</v>
      </c>
      <c r="AT784" s="200" t="s">
        <v>78</v>
      </c>
      <c r="AU784" s="200" t="s">
        <v>87</v>
      </c>
      <c r="AY784" s="199" t="s">
        <v>141</v>
      </c>
      <c r="BK784" s="201">
        <f>SUM(BK785:BK788)</f>
        <v>0</v>
      </c>
    </row>
    <row r="785" spans="1:65" s="2" customFormat="1" ht="16.5" customHeight="1">
      <c r="A785" s="35"/>
      <c r="B785" s="36"/>
      <c r="C785" s="204" t="s">
        <v>1046</v>
      </c>
      <c r="D785" s="204" t="s">
        <v>143</v>
      </c>
      <c r="E785" s="205" t="s">
        <v>1047</v>
      </c>
      <c r="F785" s="206" t="s">
        <v>1048</v>
      </c>
      <c r="G785" s="207" t="s">
        <v>146</v>
      </c>
      <c r="H785" s="208">
        <v>0.3</v>
      </c>
      <c r="I785" s="209"/>
      <c r="J785" s="210">
        <f>ROUND(I785*H785,2)</f>
        <v>0</v>
      </c>
      <c r="K785" s="206" t="s">
        <v>147</v>
      </c>
      <c r="L785" s="40"/>
      <c r="M785" s="211" t="s">
        <v>1</v>
      </c>
      <c r="N785" s="212" t="s">
        <v>44</v>
      </c>
      <c r="O785" s="72"/>
      <c r="P785" s="213">
        <f>O785*H785</f>
        <v>0</v>
      </c>
      <c r="Q785" s="213">
        <v>0</v>
      </c>
      <c r="R785" s="213">
        <f>Q785*H785</f>
        <v>0</v>
      </c>
      <c r="S785" s="213">
        <v>0</v>
      </c>
      <c r="T785" s="214">
        <f>S785*H785</f>
        <v>0</v>
      </c>
      <c r="U785" s="35"/>
      <c r="V785" s="35"/>
      <c r="W785" s="35"/>
      <c r="X785" s="35"/>
      <c r="Y785" s="35"/>
      <c r="Z785" s="35"/>
      <c r="AA785" s="35"/>
      <c r="AB785" s="35"/>
      <c r="AC785" s="35"/>
      <c r="AD785" s="35"/>
      <c r="AE785" s="35"/>
      <c r="AR785" s="215" t="s">
        <v>148</v>
      </c>
      <c r="AT785" s="215" t="s">
        <v>143</v>
      </c>
      <c r="AU785" s="215" t="s">
        <v>89</v>
      </c>
      <c r="AY785" s="18" t="s">
        <v>141</v>
      </c>
      <c r="BE785" s="216">
        <f>IF(N785="základní",J785,0)</f>
        <v>0</v>
      </c>
      <c r="BF785" s="216">
        <f>IF(N785="snížená",J785,0)</f>
        <v>0</v>
      </c>
      <c r="BG785" s="216">
        <f>IF(N785="zákl. přenesená",J785,0)</f>
        <v>0</v>
      </c>
      <c r="BH785" s="216">
        <f>IF(N785="sníž. přenesená",J785,0)</f>
        <v>0</v>
      </c>
      <c r="BI785" s="216">
        <f>IF(N785="nulová",J785,0)</f>
        <v>0</v>
      </c>
      <c r="BJ785" s="18" t="s">
        <v>87</v>
      </c>
      <c r="BK785" s="216">
        <f>ROUND(I785*H785,2)</f>
        <v>0</v>
      </c>
      <c r="BL785" s="18" t="s">
        <v>148</v>
      </c>
      <c r="BM785" s="215" t="s">
        <v>1049</v>
      </c>
    </row>
    <row r="786" spans="1:65" s="13" customFormat="1" ht="11.25">
      <c r="B786" s="217"/>
      <c r="C786" s="218"/>
      <c r="D786" s="219" t="s">
        <v>150</v>
      </c>
      <c r="E786" s="220" t="s">
        <v>1</v>
      </c>
      <c r="F786" s="221" t="s">
        <v>1050</v>
      </c>
      <c r="G786" s="218"/>
      <c r="H786" s="220" t="s">
        <v>1</v>
      </c>
      <c r="I786" s="222"/>
      <c r="J786" s="218"/>
      <c r="K786" s="218"/>
      <c r="L786" s="223"/>
      <c r="M786" s="224"/>
      <c r="N786" s="225"/>
      <c r="O786" s="225"/>
      <c r="P786" s="225"/>
      <c r="Q786" s="225"/>
      <c r="R786" s="225"/>
      <c r="S786" s="225"/>
      <c r="T786" s="226"/>
      <c r="AT786" s="227" t="s">
        <v>150</v>
      </c>
      <c r="AU786" s="227" t="s">
        <v>89</v>
      </c>
      <c r="AV786" s="13" t="s">
        <v>87</v>
      </c>
      <c r="AW786" s="13" t="s">
        <v>34</v>
      </c>
      <c r="AX786" s="13" t="s">
        <v>79</v>
      </c>
      <c r="AY786" s="227" t="s">
        <v>141</v>
      </c>
    </row>
    <row r="787" spans="1:65" s="13" customFormat="1" ht="11.25">
      <c r="B787" s="217"/>
      <c r="C787" s="218"/>
      <c r="D787" s="219" t="s">
        <v>150</v>
      </c>
      <c r="E787" s="220" t="s">
        <v>1</v>
      </c>
      <c r="F787" s="221" t="s">
        <v>1051</v>
      </c>
      <c r="G787" s="218"/>
      <c r="H787" s="220" t="s">
        <v>1</v>
      </c>
      <c r="I787" s="222"/>
      <c r="J787" s="218"/>
      <c r="K787" s="218"/>
      <c r="L787" s="223"/>
      <c r="M787" s="224"/>
      <c r="N787" s="225"/>
      <c r="O787" s="225"/>
      <c r="P787" s="225"/>
      <c r="Q787" s="225"/>
      <c r="R787" s="225"/>
      <c r="S787" s="225"/>
      <c r="T787" s="226"/>
      <c r="AT787" s="227" t="s">
        <v>150</v>
      </c>
      <c r="AU787" s="227" t="s">
        <v>89</v>
      </c>
      <c r="AV787" s="13" t="s">
        <v>87</v>
      </c>
      <c r="AW787" s="13" t="s">
        <v>34</v>
      </c>
      <c r="AX787" s="13" t="s">
        <v>79</v>
      </c>
      <c r="AY787" s="227" t="s">
        <v>141</v>
      </c>
    </row>
    <row r="788" spans="1:65" s="14" customFormat="1" ht="11.25">
      <c r="B788" s="228"/>
      <c r="C788" s="229"/>
      <c r="D788" s="219" t="s">
        <v>150</v>
      </c>
      <c r="E788" s="230" t="s">
        <v>1</v>
      </c>
      <c r="F788" s="231" t="s">
        <v>1052</v>
      </c>
      <c r="G788" s="229"/>
      <c r="H788" s="232">
        <v>0.3</v>
      </c>
      <c r="I788" s="233"/>
      <c r="J788" s="229"/>
      <c r="K788" s="229"/>
      <c r="L788" s="234"/>
      <c r="M788" s="235"/>
      <c r="N788" s="236"/>
      <c r="O788" s="236"/>
      <c r="P788" s="236"/>
      <c r="Q788" s="236"/>
      <c r="R788" s="236"/>
      <c r="S788" s="236"/>
      <c r="T788" s="237"/>
      <c r="AT788" s="238" t="s">
        <v>150</v>
      </c>
      <c r="AU788" s="238" t="s">
        <v>89</v>
      </c>
      <c r="AV788" s="14" t="s">
        <v>89</v>
      </c>
      <c r="AW788" s="14" t="s">
        <v>34</v>
      </c>
      <c r="AX788" s="14" t="s">
        <v>87</v>
      </c>
      <c r="AY788" s="238" t="s">
        <v>141</v>
      </c>
    </row>
    <row r="789" spans="1:65" s="12" customFormat="1" ht="22.9" customHeight="1">
      <c r="B789" s="188"/>
      <c r="C789" s="189"/>
      <c r="D789" s="190" t="s">
        <v>78</v>
      </c>
      <c r="E789" s="202" t="s">
        <v>749</v>
      </c>
      <c r="F789" s="202" t="s">
        <v>1053</v>
      </c>
      <c r="G789" s="189"/>
      <c r="H789" s="189"/>
      <c r="I789" s="192"/>
      <c r="J789" s="203">
        <f>BK789</f>
        <v>0</v>
      </c>
      <c r="K789" s="189"/>
      <c r="L789" s="194"/>
      <c r="M789" s="195"/>
      <c r="N789" s="196"/>
      <c r="O789" s="196"/>
      <c r="P789" s="197">
        <f>SUM(P790:P810)</f>
        <v>0</v>
      </c>
      <c r="Q789" s="196"/>
      <c r="R789" s="197">
        <f>SUM(R790:R810)</f>
        <v>0</v>
      </c>
      <c r="S789" s="196"/>
      <c r="T789" s="198">
        <f>SUM(T790:T810)</f>
        <v>7.8039999999999994</v>
      </c>
      <c r="AR789" s="199" t="s">
        <v>87</v>
      </c>
      <c r="AT789" s="200" t="s">
        <v>78</v>
      </c>
      <c r="AU789" s="200" t="s">
        <v>87</v>
      </c>
      <c r="AY789" s="199" t="s">
        <v>141</v>
      </c>
      <c r="BK789" s="201">
        <f>SUM(BK790:BK810)</f>
        <v>0</v>
      </c>
    </row>
    <row r="790" spans="1:65" s="2" customFormat="1" ht="24" customHeight="1">
      <c r="A790" s="35"/>
      <c r="B790" s="36"/>
      <c r="C790" s="204" t="s">
        <v>1054</v>
      </c>
      <c r="D790" s="204" t="s">
        <v>143</v>
      </c>
      <c r="E790" s="205" t="s">
        <v>1055</v>
      </c>
      <c r="F790" s="206" t="s">
        <v>1056</v>
      </c>
      <c r="G790" s="207" t="s">
        <v>146</v>
      </c>
      <c r="H790" s="208">
        <v>1.6</v>
      </c>
      <c r="I790" s="209"/>
      <c r="J790" s="210">
        <f>ROUND(I790*H790,2)</f>
        <v>0</v>
      </c>
      <c r="K790" s="206" t="s">
        <v>147</v>
      </c>
      <c r="L790" s="40"/>
      <c r="M790" s="211" t="s">
        <v>1</v>
      </c>
      <c r="N790" s="212" t="s">
        <v>44</v>
      </c>
      <c r="O790" s="72"/>
      <c r="P790" s="213">
        <f>O790*H790</f>
        <v>0</v>
      </c>
      <c r="Q790" s="213">
        <v>0</v>
      </c>
      <c r="R790" s="213">
        <f>Q790*H790</f>
        <v>0</v>
      </c>
      <c r="S790" s="213">
        <v>1.76</v>
      </c>
      <c r="T790" s="214">
        <f>S790*H790</f>
        <v>2.8160000000000003</v>
      </c>
      <c r="U790" s="35"/>
      <c r="V790" s="35"/>
      <c r="W790" s="35"/>
      <c r="X790" s="35"/>
      <c r="Y790" s="35"/>
      <c r="Z790" s="35"/>
      <c r="AA790" s="35"/>
      <c r="AB790" s="35"/>
      <c r="AC790" s="35"/>
      <c r="AD790" s="35"/>
      <c r="AE790" s="35"/>
      <c r="AR790" s="215" t="s">
        <v>148</v>
      </c>
      <c r="AT790" s="215" t="s">
        <v>143</v>
      </c>
      <c r="AU790" s="215" t="s">
        <v>89</v>
      </c>
      <c r="AY790" s="18" t="s">
        <v>141</v>
      </c>
      <c r="BE790" s="216">
        <f>IF(N790="základní",J790,0)</f>
        <v>0</v>
      </c>
      <c r="BF790" s="216">
        <f>IF(N790="snížená",J790,0)</f>
        <v>0</v>
      </c>
      <c r="BG790" s="216">
        <f>IF(N790="zákl. přenesená",J790,0)</f>
        <v>0</v>
      </c>
      <c r="BH790" s="216">
        <f>IF(N790="sníž. přenesená",J790,0)</f>
        <v>0</v>
      </c>
      <c r="BI790" s="216">
        <f>IF(N790="nulová",J790,0)</f>
        <v>0</v>
      </c>
      <c r="BJ790" s="18" t="s">
        <v>87</v>
      </c>
      <c r="BK790" s="216">
        <f>ROUND(I790*H790,2)</f>
        <v>0</v>
      </c>
      <c r="BL790" s="18" t="s">
        <v>148</v>
      </c>
      <c r="BM790" s="215" t="s">
        <v>1057</v>
      </c>
    </row>
    <row r="791" spans="1:65" s="13" customFormat="1" ht="22.5">
      <c r="B791" s="217"/>
      <c r="C791" s="218"/>
      <c r="D791" s="219" t="s">
        <v>150</v>
      </c>
      <c r="E791" s="220" t="s">
        <v>1</v>
      </c>
      <c r="F791" s="221" t="s">
        <v>1058</v>
      </c>
      <c r="G791" s="218"/>
      <c r="H791" s="220" t="s">
        <v>1</v>
      </c>
      <c r="I791" s="222"/>
      <c r="J791" s="218"/>
      <c r="K791" s="218"/>
      <c r="L791" s="223"/>
      <c r="M791" s="224"/>
      <c r="N791" s="225"/>
      <c r="O791" s="225"/>
      <c r="P791" s="225"/>
      <c r="Q791" s="225"/>
      <c r="R791" s="225"/>
      <c r="S791" s="225"/>
      <c r="T791" s="226"/>
      <c r="AT791" s="227" t="s">
        <v>150</v>
      </c>
      <c r="AU791" s="227" t="s">
        <v>89</v>
      </c>
      <c r="AV791" s="13" t="s">
        <v>87</v>
      </c>
      <c r="AW791" s="13" t="s">
        <v>34</v>
      </c>
      <c r="AX791" s="13" t="s">
        <v>79</v>
      </c>
      <c r="AY791" s="227" t="s">
        <v>141</v>
      </c>
    </row>
    <row r="792" spans="1:65" s="14" customFormat="1" ht="11.25">
      <c r="B792" s="228"/>
      <c r="C792" s="229"/>
      <c r="D792" s="219" t="s">
        <v>150</v>
      </c>
      <c r="E792" s="230" t="s">
        <v>1</v>
      </c>
      <c r="F792" s="231" t="s">
        <v>1059</v>
      </c>
      <c r="G792" s="229"/>
      <c r="H792" s="232">
        <v>1.6</v>
      </c>
      <c r="I792" s="233"/>
      <c r="J792" s="229"/>
      <c r="K792" s="229"/>
      <c r="L792" s="234"/>
      <c r="M792" s="235"/>
      <c r="N792" s="236"/>
      <c r="O792" s="236"/>
      <c r="P792" s="236"/>
      <c r="Q792" s="236"/>
      <c r="R792" s="236"/>
      <c r="S792" s="236"/>
      <c r="T792" s="237"/>
      <c r="AT792" s="238" t="s">
        <v>150</v>
      </c>
      <c r="AU792" s="238" t="s">
        <v>89</v>
      </c>
      <c r="AV792" s="14" t="s">
        <v>89</v>
      </c>
      <c r="AW792" s="14" t="s">
        <v>34</v>
      </c>
      <c r="AX792" s="14" t="s">
        <v>87</v>
      </c>
      <c r="AY792" s="238" t="s">
        <v>141</v>
      </c>
    </row>
    <row r="793" spans="1:65" s="2" customFormat="1" ht="24" customHeight="1">
      <c r="A793" s="35"/>
      <c r="B793" s="36"/>
      <c r="C793" s="204" t="s">
        <v>1060</v>
      </c>
      <c r="D793" s="204" t="s">
        <v>143</v>
      </c>
      <c r="E793" s="205" t="s">
        <v>1061</v>
      </c>
      <c r="F793" s="206" t="s">
        <v>1062</v>
      </c>
      <c r="G793" s="207" t="s">
        <v>146</v>
      </c>
      <c r="H793" s="208">
        <v>1.4</v>
      </c>
      <c r="I793" s="209"/>
      <c r="J793" s="210">
        <f>ROUND(I793*H793,2)</f>
        <v>0</v>
      </c>
      <c r="K793" s="206" t="s">
        <v>147</v>
      </c>
      <c r="L793" s="40"/>
      <c r="M793" s="211" t="s">
        <v>1</v>
      </c>
      <c r="N793" s="212" t="s">
        <v>44</v>
      </c>
      <c r="O793" s="72"/>
      <c r="P793" s="213">
        <f>O793*H793</f>
        <v>0</v>
      </c>
      <c r="Q793" s="213">
        <v>0</v>
      </c>
      <c r="R793" s="213">
        <f>Q793*H793</f>
        <v>0</v>
      </c>
      <c r="S793" s="213">
        <v>1.92</v>
      </c>
      <c r="T793" s="214">
        <f>S793*H793</f>
        <v>2.6879999999999997</v>
      </c>
      <c r="U793" s="35"/>
      <c r="V793" s="35"/>
      <c r="W793" s="35"/>
      <c r="X793" s="35"/>
      <c r="Y793" s="35"/>
      <c r="Z793" s="35"/>
      <c r="AA793" s="35"/>
      <c r="AB793" s="35"/>
      <c r="AC793" s="35"/>
      <c r="AD793" s="35"/>
      <c r="AE793" s="35"/>
      <c r="AR793" s="215" t="s">
        <v>148</v>
      </c>
      <c r="AT793" s="215" t="s">
        <v>143</v>
      </c>
      <c r="AU793" s="215" t="s">
        <v>89</v>
      </c>
      <c r="AY793" s="18" t="s">
        <v>141</v>
      </c>
      <c r="BE793" s="216">
        <f>IF(N793="základní",J793,0)</f>
        <v>0</v>
      </c>
      <c r="BF793" s="216">
        <f>IF(N793="snížená",J793,0)</f>
        <v>0</v>
      </c>
      <c r="BG793" s="216">
        <f>IF(N793="zákl. přenesená",J793,0)</f>
        <v>0</v>
      </c>
      <c r="BH793" s="216">
        <f>IF(N793="sníž. přenesená",J793,0)</f>
        <v>0</v>
      </c>
      <c r="BI793" s="216">
        <f>IF(N793="nulová",J793,0)</f>
        <v>0</v>
      </c>
      <c r="BJ793" s="18" t="s">
        <v>87</v>
      </c>
      <c r="BK793" s="216">
        <f>ROUND(I793*H793,2)</f>
        <v>0</v>
      </c>
      <c r="BL793" s="18" t="s">
        <v>148</v>
      </c>
      <c r="BM793" s="215" t="s">
        <v>1063</v>
      </c>
    </row>
    <row r="794" spans="1:65" s="13" customFormat="1" ht="22.5">
      <c r="B794" s="217"/>
      <c r="C794" s="218"/>
      <c r="D794" s="219" t="s">
        <v>150</v>
      </c>
      <c r="E794" s="220" t="s">
        <v>1</v>
      </c>
      <c r="F794" s="221" t="s">
        <v>1064</v>
      </c>
      <c r="G794" s="218"/>
      <c r="H794" s="220" t="s">
        <v>1</v>
      </c>
      <c r="I794" s="222"/>
      <c r="J794" s="218"/>
      <c r="K794" s="218"/>
      <c r="L794" s="223"/>
      <c r="M794" s="224"/>
      <c r="N794" s="225"/>
      <c r="O794" s="225"/>
      <c r="P794" s="225"/>
      <c r="Q794" s="225"/>
      <c r="R794" s="225"/>
      <c r="S794" s="225"/>
      <c r="T794" s="226"/>
      <c r="AT794" s="227" t="s">
        <v>150</v>
      </c>
      <c r="AU794" s="227" t="s">
        <v>89</v>
      </c>
      <c r="AV794" s="13" t="s">
        <v>87</v>
      </c>
      <c r="AW794" s="13" t="s">
        <v>34</v>
      </c>
      <c r="AX794" s="13" t="s">
        <v>79</v>
      </c>
      <c r="AY794" s="227" t="s">
        <v>141</v>
      </c>
    </row>
    <row r="795" spans="1:65" s="14" customFormat="1" ht="11.25">
      <c r="B795" s="228"/>
      <c r="C795" s="229"/>
      <c r="D795" s="219" t="s">
        <v>150</v>
      </c>
      <c r="E795" s="230" t="s">
        <v>1</v>
      </c>
      <c r="F795" s="231" t="s">
        <v>1065</v>
      </c>
      <c r="G795" s="229"/>
      <c r="H795" s="232">
        <v>1.4</v>
      </c>
      <c r="I795" s="233"/>
      <c r="J795" s="229"/>
      <c r="K795" s="229"/>
      <c r="L795" s="234"/>
      <c r="M795" s="235"/>
      <c r="N795" s="236"/>
      <c r="O795" s="236"/>
      <c r="P795" s="236"/>
      <c r="Q795" s="236"/>
      <c r="R795" s="236"/>
      <c r="S795" s="236"/>
      <c r="T795" s="237"/>
      <c r="AT795" s="238" t="s">
        <v>150</v>
      </c>
      <c r="AU795" s="238" t="s">
        <v>89</v>
      </c>
      <c r="AV795" s="14" t="s">
        <v>89</v>
      </c>
      <c r="AW795" s="14" t="s">
        <v>34</v>
      </c>
      <c r="AX795" s="14" t="s">
        <v>87</v>
      </c>
      <c r="AY795" s="238" t="s">
        <v>141</v>
      </c>
    </row>
    <row r="796" spans="1:65" s="2" customFormat="1" ht="24" customHeight="1">
      <c r="A796" s="35"/>
      <c r="B796" s="36"/>
      <c r="C796" s="204" t="s">
        <v>1066</v>
      </c>
      <c r="D796" s="204" t="s">
        <v>143</v>
      </c>
      <c r="E796" s="205" t="s">
        <v>1067</v>
      </c>
      <c r="F796" s="206" t="s">
        <v>1068</v>
      </c>
      <c r="G796" s="207" t="s">
        <v>411</v>
      </c>
      <c r="H796" s="208">
        <v>6</v>
      </c>
      <c r="I796" s="209"/>
      <c r="J796" s="210">
        <f>ROUND(I796*H796,2)</f>
        <v>0</v>
      </c>
      <c r="K796" s="206" t="s">
        <v>147</v>
      </c>
      <c r="L796" s="40"/>
      <c r="M796" s="211" t="s">
        <v>1</v>
      </c>
      <c r="N796" s="212" t="s">
        <v>44</v>
      </c>
      <c r="O796" s="72"/>
      <c r="P796" s="213">
        <f>O796*H796</f>
        <v>0</v>
      </c>
      <c r="Q796" s="213">
        <v>0</v>
      </c>
      <c r="R796" s="213">
        <f>Q796*H796</f>
        <v>0</v>
      </c>
      <c r="S796" s="213">
        <v>0.05</v>
      </c>
      <c r="T796" s="214">
        <f>S796*H796</f>
        <v>0.30000000000000004</v>
      </c>
      <c r="U796" s="35"/>
      <c r="V796" s="35"/>
      <c r="W796" s="35"/>
      <c r="X796" s="35"/>
      <c r="Y796" s="35"/>
      <c r="Z796" s="35"/>
      <c r="AA796" s="35"/>
      <c r="AB796" s="35"/>
      <c r="AC796" s="35"/>
      <c r="AD796" s="35"/>
      <c r="AE796" s="35"/>
      <c r="AR796" s="215" t="s">
        <v>148</v>
      </c>
      <c r="AT796" s="215" t="s">
        <v>143</v>
      </c>
      <c r="AU796" s="215" t="s">
        <v>89</v>
      </c>
      <c r="AY796" s="18" t="s">
        <v>141</v>
      </c>
      <c r="BE796" s="216">
        <f>IF(N796="základní",J796,0)</f>
        <v>0</v>
      </c>
      <c r="BF796" s="216">
        <f>IF(N796="snížená",J796,0)</f>
        <v>0</v>
      </c>
      <c r="BG796" s="216">
        <f>IF(N796="zákl. přenesená",J796,0)</f>
        <v>0</v>
      </c>
      <c r="BH796" s="216">
        <f>IF(N796="sníž. přenesená",J796,0)</f>
        <v>0</v>
      </c>
      <c r="BI796" s="216">
        <f>IF(N796="nulová",J796,0)</f>
        <v>0</v>
      </c>
      <c r="BJ796" s="18" t="s">
        <v>87</v>
      </c>
      <c r="BK796" s="216">
        <f>ROUND(I796*H796,2)</f>
        <v>0</v>
      </c>
      <c r="BL796" s="18" t="s">
        <v>148</v>
      </c>
      <c r="BM796" s="215" t="s">
        <v>1069</v>
      </c>
    </row>
    <row r="797" spans="1:65" s="13" customFormat="1" ht="11.25">
      <c r="B797" s="217"/>
      <c r="C797" s="218"/>
      <c r="D797" s="219" t="s">
        <v>150</v>
      </c>
      <c r="E797" s="220" t="s">
        <v>1</v>
      </c>
      <c r="F797" s="221" t="s">
        <v>828</v>
      </c>
      <c r="G797" s="218"/>
      <c r="H797" s="220" t="s">
        <v>1</v>
      </c>
      <c r="I797" s="222"/>
      <c r="J797" s="218"/>
      <c r="K797" s="218"/>
      <c r="L797" s="223"/>
      <c r="M797" s="224"/>
      <c r="N797" s="225"/>
      <c r="O797" s="225"/>
      <c r="P797" s="225"/>
      <c r="Q797" s="225"/>
      <c r="R797" s="225"/>
      <c r="S797" s="225"/>
      <c r="T797" s="226"/>
      <c r="AT797" s="227" t="s">
        <v>150</v>
      </c>
      <c r="AU797" s="227" t="s">
        <v>89</v>
      </c>
      <c r="AV797" s="13" t="s">
        <v>87</v>
      </c>
      <c r="AW797" s="13" t="s">
        <v>34</v>
      </c>
      <c r="AX797" s="13" t="s">
        <v>79</v>
      </c>
      <c r="AY797" s="227" t="s">
        <v>141</v>
      </c>
    </row>
    <row r="798" spans="1:65" s="14" customFormat="1" ht="11.25">
      <c r="B798" s="228"/>
      <c r="C798" s="229"/>
      <c r="D798" s="219" t="s">
        <v>150</v>
      </c>
      <c r="E798" s="230" t="s">
        <v>1</v>
      </c>
      <c r="F798" s="231" t="s">
        <v>148</v>
      </c>
      <c r="G798" s="229"/>
      <c r="H798" s="232">
        <v>4</v>
      </c>
      <c r="I798" s="233"/>
      <c r="J798" s="229"/>
      <c r="K798" s="229"/>
      <c r="L798" s="234"/>
      <c r="M798" s="235"/>
      <c r="N798" s="236"/>
      <c r="O798" s="236"/>
      <c r="P798" s="236"/>
      <c r="Q798" s="236"/>
      <c r="R798" s="236"/>
      <c r="S798" s="236"/>
      <c r="T798" s="237"/>
      <c r="AT798" s="238" t="s">
        <v>150</v>
      </c>
      <c r="AU798" s="238" t="s">
        <v>89</v>
      </c>
      <c r="AV798" s="14" t="s">
        <v>89</v>
      </c>
      <c r="AW798" s="14" t="s">
        <v>34</v>
      </c>
      <c r="AX798" s="14" t="s">
        <v>79</v>
      </c>
      <c r="AY798" s="238" t="s">
        <v>141</v>
      </c>
    </row>
    <row r="799" spans="1:65" s="13" customFormat="1" ht="11.25">
      <c r="B799" s="217"/>
      <c r="C799" s="218"/>
      <c r="D799" s="219" t="s">
        <v>150</v>
      </c>
      <c r="E799" s="220" t="s">
        <v>1</v>
      </c>
      <c r="F799" s="221" t="s">
        <v>1070</v>
      </c>
      <c r="G799" s="218"/>
      <c r="H799" s="220" t="s">
        <v>1</v>
      </c>
      <c r="I799" s="222"/>
      <c r="J799" s="218"/>
      <c r="K799" s="218"/>
      <c r="L799" s="223"/>
      <c r="M799" s="224"/>
      <c r="N799" s="225"/>
      <c r="O799" s="225"/>
      <c r="P799" s="225"/>
      <c r="Q799" s="225"/>
      <c r="R799" s="225"/>
      <c r="S799" s="225"/>
      <c r="T799" s="226"/>
      <c r="AT799" s="227" t="s">
        <v>150</v>
      </c>
      <c r="AU799" s="227" t="s">
        <v>89</v>
      </c>
      <c r="AV799" s="13" t="s">
        <v>87</v>
      </c>
      <c r="AW799" s="13" t="s">
        <v>34</v>
      </c>
      <c r="AX799" s="13" t="s">
        <v>79</v>
      </c>
      <c r="AY799" s="227" t="s">
        <v>141</v>
      </c>
    </row>
    <row r="800" spans="1:65" s="14" customFormat="1" ht="11.25">
      <c r="B800" s="228"/>
      <c r="C800" s="229"/>
      <c r="D800" s="219" t="s">
        <v>150</v>
      </c>
      <c r="E800" s="230" t="s">
        <v>1</v>
      </c>
      <c r="F800" s="231" t="s">
        <v>89</v>
      </c>
      <c r="G800" s="229"/>
      <c r="H800" s="232">
        <v>2</v>
      </c>
      <c r="I800" s="233"/>
      <c r="J800" s="229"/>
      <c r="K800" s="229"/>
      <c r="L800" s="234"/>
      <c r="M800" s="235"/>
      <c r="N800" s="236"/>
      <c r="O800" s="236"/>
      <c r="P800" s="236"/>
      <c r="Q800" s="236"/>
      <c r="R800" s="236"/>
      <c r="S800" s="236"/>
      <c r="T800" s="237"/>
      <c r="AT800" s="238" t="s">
        <v>150</v>
      </c>
      <c r="AU800" s="238" t="s">
        <v>89</v>
      </c>
      <c r="AV800" s="14" t="s">
        <v>89</v>
      </c>
      <c r="AW800" s="14" t="s">
        <v>34</v>
      </c>
      <c r="AX800" s="14" t="s">
        <v>79</v>
      </c>
      <c r="AY800" s="238" t="s">
        <v>141</v>
      </c>
    </row>
    <row r="801" spans="1:65" s="15" customFormat="1" ht="11.25">
      <c r="B801" s="239"/>
      <c r="C801" s="240"/>
      <c r="D801" s="219" t="s">
        <v>150</v>
      </c>
      <c r="E801" s="241" t="s">
        <v>1</v>
      </c>
      <c r="F801" s="242" t="s">
        <v>221</v>
      </c>
      <c r="G801" s="240"/>
      <c r="H801" s="243">
        <v>6</v>
      </c>
      <c r="I801" s="244"/>
      <c r="J801" s="240"/>
      <c r="K801" s="240"/>
      <c r="L801" s="245"/>
      <c r="M801" s="246"/>
      <c r="N801" s="247"/>
      <c r="O801" s="247"/>
      <c r="P801" s="247"/>
      <c r="Q801" s="247"/>
      <c r="R801" s="247"/>
      <c r="S801" s="247"/>
      <c r="T801" s="248"/>
      <c r="AT801" s="249" t="s">
        <v>150</v>
      </c>
      <c r="AU801" s="249" t="s">
        <v>89</v>
      </c>
      <c r="AV801" s="15" t="s">
        <v>148</v>
      </c>
      <c r="AW801" s="15" t="s">
        <v>34</v>
      </c>
      <c r="AX801" s="15" t="s">
        <v>87</v>
      </c>
      <c r="AY801" s="249" t="s">
        <v>141</v>
      </c>
    </row>
    <row r="802" spans="1:65" s="2" customFormat="1" ht="24" customHeight="1">
      <c r="A802" s="35"/>
      <c r="B802" s="36"/>
      <c r="C802" s="204" t="s">
        <v>1071</v>
      </c>
      <c r="D802" s="204" t="s">
        <v>143</v>
      </c>
      <c r="E802" s="205" t="s">
        <v>1072</v>
      </c>
      <c r="F802" s="206" t="s">
        <v>1073</v>
      </c>
      <c r="G802" s="207" t="s">
        <v>411</v>
      </c>
      <c r="H802" s="208">
        <v>9</v>
      </c>
      <c r="I802" s="209"/>
      <c r="J802" s="210">
        <f>ROUND(I802*H802,2)</f>
        <v>0</v>
      </c>
      <c r="K802" s="206" t="s">
        <v>147</v>
      </c>
      <c r="L802" s="40"/>
      <c r="M802" s="211" t="s">
        <v>1</v>
      </c>
      <c r="N802" s="212" t="s">
        <v>44</v>
      </c>
      <c r="O802" s="72"/>
      <c r="P802" s="213">
        <f>O802*H802</f>
        <v>0</v>
      </c>
      <c r="Q802" s="213">
        <v>0</v>
      </c>
      <c r="R802" s="213">
        <f>Q802*H802</f>
        <v>0</v>
      </c>
      <c r="S802" s="213">
        <v>0.2</v>
      </c>
      <c r="T802" s="214">
        <f>S802*H802</f>
        <v>1.8</v>
      </c>
      <c r="U802" s="35"/>
      <c r="V802" s="35"/>
      <c r="W802" s="35"/>
      <c r="X802" s="35"/>
      <c r="Y802" s="35"/>
      <c r="Z802" s="35"/>
      <c r="AA802" s="35"/>
      <c r="AB802" s="35"/>
      <c r="AC802" s="35"/>
      <c r="AD802" s="35"/>
      <c r="AE802" s="35"/>
      <c r="AR802" s="215" t="s">
        <v>148</v>
      </c>
      <c r="AT802" s="215" t="s">
        <v>143</v>
      </c>
      <c r="AU802" s="215" t="s">
        <v>89</v>
      </c>
      <c r="AY802" s="18" t="s">
        <v>141</v>
      </c>
      <c r="BE802" s="216">
        <f>IF(N802="základní",J802,0)</f>
        <v>0</v>
      </c>
      <c r="BF802" s="216">
        <f>IF(N802="snížená",J802,0)</f>
        <v>0</v>
      </c>
      <c r="BG802" s="216">
        <f>IF(N802="zákl. přenesená",J802,0)</f>
        <v>0</v>
      </c>
      <c r="BH802" s="216">
        <f>IF(N802="sníž. přenesená",J802,0)</f>
        <v>0</v>
      </c>
      <c r="BI802" s="216">
        <f>IF(N802="nulová",J802,0)</f>
        <v>0</v>
      </c>
      <c r="BJ802" s="18" t="s">
        <v>87</v>
      </c>
      <c r="BK802" s="216">
        <f>ROUND(I802*H802,2)</f>
        <v>0</v>
      </c>
      <c r="BL802" s="18" t="s">
        <v>148</v>
      </c>
      <c r="BM802" s="215" t="s">
        <v>1074</v>
      </c>
    </row>
    <row r="803" spans="1:65" s="13" customFormat="1" ht="11.25">
      <c r="B803" s="217"/>
      <c r="C803" s="218"/>
      <c r="D803" s="219" t="s">
        <v>150</v>
      </c>
      <c r="E803" s="220" t="s">
        <v>1</v>
      </c>
      <c r="F803" s="221" t="s">
        <v>1075</v>
      </c>
      <c r="G803" s="218"/>
      <c r="H803" s="220" t="s">
        <v>1</v>
      </c>
      <c r="I803" s="222"/>
      <c r="J803" s="218"/>
      <c r="K803" s="218"/>
      <c r="L803" s="223"/>
      <c r="M803" s="224"/>
      <c r="N803" s="225"/>
      <c r="O803" s="225"/>
      <c r="P803" s="225"/>
      <c r="Q803" s="225"/>
      <c r="R803" s="225"/>
      <c r="S803" s="225"/>
      <c r="T803" s="226"/>
      <c r="AT803" s="227" t="s">
        <v>150</v>
      </c>
      <c r="AU803" s="227" t="s">
        <v>89</v>
      </c>
      <c r="AV803" s="13" t="s">
        <v>87</v>
      </c>
      <c r="AW803" s="13" t="s">
        <v>34</v>
      </c>
      <c r="AX803" s="13" t="s">
        <v>79</v>
      </c>
      <c r="AY803" s="227" t="s">
        <v>141</v>
      </c>
    </row>
    <row r="804" spans="1:65" s="14" customFormat="1" ht="11.25">
      <c r="B804" s="228"/>
      <c r="C804" s="229"/>
      <c r="D804" s="219" t="s">
        <v>150</v>
      </c>
      <c r="E804" s="230" t="s">
        <v>1</v>
      </c>
      <c r="F804" s="231" t="s">
        <v>186</v>
      </c>
      <c r="G804" s="229"/>
      <c r="H804" s="232">
        <v>8</v>
      </c>
      <c r="I804" s="233"/>
      <c r="J804" s="229"/>
      <c r="K804" s="229"/>
      <c r="L804" s="234"/>
      <c r="M804" s="235"/>
      <c r="N804" s="236"/>
      <c r="O804" s="236"/>
      <c r="P804" s="236"/>
      <c r="Q804" s="236"/>
      <c r="R804" s="236"/>
      <c r="S804" s="236"/>
      <c r="T804" s="237"/>
      <c r="AT804" s="238" t="s">
        <v>150</v>
      </c>
      <c r="AU804" s="238" t="s">
        <v>89</v>
      </c>
      <c r="AV804" s="14" t="s">
        <v>89</v>
      </c>
      <c r="AW804" s="14" t="s">
        <v>34</v>
      </c>
      <c r="AX804" s="14" t="s">
        <v>79</v>
      </c>
      <c r="AY804" s="238" t="s">
        <v>141</v>
      </c>
    </row>
    <row r="805" spans="1:65" s="13" customFormat="1" ht="22.5">
      <c r="B805" s="217"/>
      <c r="C805" s="218"/>
      <c r="D805" s="219" t="s">
        <v>150</v>
      </c>
      <c r="E805" s="220" t="s">
        <v>1</v>
      </c>
      <c r="F805" s="221" t="s">
        <v>1064</v>
      </c>
      <c r="G805" s="218"/>
      <c r="H805" s="220" t="s">
        <v>1</v>
      </c>
      <c r="I805" s="222"/>
      <c r="J805" s="218"/>
      <c r="K805" s="218"/>
      <c r="L805" s="223"/>
      <c r="M805" s="224"/>
      <c r="N805" s="225"/>
      <c r="O805" s="225"/>
      <c r="P805" s="225"/>
      <c r="Q805" s="225"/>
      <c r="R805" s="225"/>
      <c r="S805" s="225"/>
      <c r="T805" s="226"/>
      <c r="AT805" s="227" t="s">
        <v>150</v>
      </c>
      <c r="AU805" s="227" t="s">
        <v>89</v>
      </c>
      <c r="AV805" s="13" t="s">
        <v>87</v>
      </c>
      <c r="AW805" s="13" t="s">
        <v>34</v>
      </c>
      <c r="AX805" s="13" t="s">
        <v>79</v>
      </c>
      <c r="AY805" s="227" t="s">
        <v>141</v>
      </c>
    </row>
    <row r="806" spans="1:65" s="14" customFormat="1" ht="11.25">
      <c r="B806" s="228"/>
      <c r="C806" s="229"/>
      <c r="D806" s="219" t="s">
        <v>150</v>
      </c>
      <c r="E806" s="230" t="s">
        <v>1</v>
      </c>
      <c r="F806" s="231" t="s">
        <v>87</v>
      </c>
      <c r="G806" s="229"/>
      <c r="H806" s="232">
        <v>1</v>
      </c>
      <c r="I806" s="233"/>
      <c r="J806" s="229"/>
      <c r="K806" s="229"/>
      <c r="L806" s="234"/>
      <c r="M806" s="235"/>
      <c r="N806" s="236"/>
      <c r="O806" s="236"/>
      <c r="P806" s="236"/>
      <c r="Q806" s="236"/>
      <c r="R806" s="236"/>
      <c r="S806" s="236"/>
      <c r="T806" s="237"/>
      <c r="AT806" s="238" t="s">
        <v>150</v>
      </c>
      <c r="AU806" s="238" t="s">
        <v>89</v>
      </c>
      <c r="AV806" s="14" t="s">
        <v>89</v>
      </c>
      <c r="AW806" s="14" t="s">
        <v>34</v>
      </c>
      <c r="AX806" s="14" t="s">
        <v>79</v>
      </c>
      <c r="AY806" s="238" t="s">
        <v>141</v>
      </c>
    </row>
    <row r="807" spans="1:65" s="15" customFormat="1" ht="11.25">
      <c r="B807" s="239"/>
      <c r="C807" s="240"/>
      <c r="D807" s="219" t="s">
        <v>150</v>
      </c>
      <c r="E807" s="241" t="s">
        <v>1</v>
      </c>
      <c r="F807" s="242" t="s">
        <v>221</v>
      </c>
      <c r="G807" s="240"/>
      <c r="H807" s="243">
        <v>9</v>
      </c>
      <c r="I807" s="244"/>
      <c r="J807" s="240"/>
      <c r="K807" s="240"/>
      <c r="L807" s="245"/>
      <c r="M807" s="246"/>
      <c r="N807" s="247"/>
      <c r="O807" s="247"/>
      <c r="P807" s="247"/>
      <c r="Q807" s="247"/>
      <c r="R807" s="247"/>
      <c r="S807" s="247"/>
      <c r="T807" s="248"/>
      <c r="AT807" s="249" t="s">
        <v>150</v>
      </c>
      <c r="AU807" s="249" t="s">
        <v>89</v>
      </c>
      <c r="AV807" s="15" t="s">
        <v>148</v>
      </c>
      <c r="AW807" s="15" t="s">
        <v>34</v>
      </c>
      <c r="AX807" s="15" t="s">
        <v>87</v>
      </c>
      <c r="AY807" s="249" t="s">
        <v>141</v>
      </c>
    </row>
    <row r="808" spans="1:65" s="2" customFormat="1" ht="24" customHeight="1">
      <c r="A808" s="35"/>
      <c r="B808" s="36"/>
      <c r="C808" s="204" t="s">
        <v>1076</v>
      </c>
      <c r="D808" s="204" t="s">
        <v>143</v>
      </c>
      <c r="E808" s="205" t="s">
        <v>1077</v>
      </c>
      <c r="F808" s="206" t="s">
        <v>1078</v>
      </c>
      <c r="G808" s="207" t="s">
        <v>411</v>
      </c>
      <c r="H808" s="208">
        <v>4</v>
      </c>
      <c r="I808" s="209"/>
      <c r="J808" s="210">
        <f>ROUND(I808*H808,2)</f>
        <v>0</v>
      </c>
      <c r="K808" s="206" t="s">
        <v>147</v>
      </c>
      <c r="L808" s="40"/>
      <c r="M808" s="211" t="s">
        <v>1</v>
      </c>
      <c r="N808" s="212" t="s">
        <v>44</v>
      </c>
      <c r="O808" s="72"/>
      <c r="P808" s="213">
        <f>O808*H808</f>
        <v>0</v>
      </c>
      <c r="Q808" s="213">
        <v>0</v>
      </c>
      <c r="R808" s="213">
        <f>Q808*H808</f>
        <v>0</v>
      </c>
      <c r="S808" s="213">
        <v>0.05</v>
      </c>
      <c r="T808" s="214">
        <f>S808*H808</f>
        <v>0.2</v>
      </c>
      <c r="U808" s="35"/>
      <c r="V808" s="35"/>
      <c r="W808" s="35"/>
      <c r="X808" s="35"/>
      <c r="Y808" s="35"/>
      <c r="Z808" s="35"/>
      <c r="AA808" s="35"/>
      <c r="AB808" s="35"/>
      <c r="AC808" s="35"/>
      <c r="AD808" s="35"/>
      <c r="AE808" s="35"/>
      <c r="AR808" s="215" t="s">
        <v>148</v>
      </c>
      <c r="AT808" s="215" t="s">
        <v>143</v>
      </c>
      <c r="AU808" s="215" t="s">
        <v>89</v>
      </c>
      <c r="AY808" s="18" t="s">
        <v>141</v>
      </c>
      <c r="BE808" s="216">
        <f>IF(N808="základní",J808,0)</f>
        <v>0</v>
      </c>
      <c r="BF808" s="216">
        <f>IF(N808="snížená",J808,0)</f>
        <v>0</v>
      </c>
      <c r="BG808" s="216">
        <f>IF(N808="zákl. přenesená",J808,0)</f>
        <v>0</v>
      </c>
      <c r="BH808" s="216">
        <f>IF(N808="sníž. přenesená",J808,0)</f>
        <v>0</v>
      </c>
      <c r="BI808" s="216">
        <f>IF(N808="nulová",J808,0)</f>
        <v>0</v>
      </c>
      <c r="BJ808" s="18" t="s">
        <v>87</v>
      </c>
      <c r="BK808" s="216">
        <f>ROUND(I808*H808,2)</f>
        <v>0</v>
      </c>
      <c r="BL808" s="18" t="s">
        <v>148</v>
      </c>
      <c r="BM808" s="215" t="s">
        <v>1079</v>
      </c>
    </row>
    <row r="809" spans="1:65" s="13" customFormat="1" ht="11.25">
      <c r="B809" s="217"/>
      <c r="C809" s="218"/>
      <c r="D809" s="219" t="s">
        <v>150</v>
      </c>
      <c r="E809" s="220" t="s">
        <v>1</v>
      </c>
      <c r="F809" s="221" t="s">
        <v>1080</v>
      </c>
      <c r="G809" s="218"/>
      <c r="H809" s="220" t="s">
        <v>1</v>
      </c>
      <c r="I809" s="222"/>
      <c r="J809" s="218"/>
      <c r="K809" s="218"/>
      <c r="L809" s="223"/>
      <c r="M809" s="224"/>
      <c r="N809" s="225"/>
      <c r="O809" s="225"/>
      <c r="P809" s="225"/>
      <c r="Q809" s="225"/>
      <c r="R809" s="225"/>
      <c r="S809" s="225"/>
      <c r="T809" s="226"/>
      <c r="AT809" s="227" t="s">
        <v>150</v>
      </c>
      <c r="AU809" s="227" t="s">
        <v>89</v>
      </c>
      <c r="AV809" s="13" t="s">
        <v>87</v>
      </c>
      <c r="AW809" s="13" t="s">
        <v>34</v>
      </c>
      <c r="AX809" s="13" t="s">
        <v>79</v>
      </c>
      <c r="AY809" s="227" t="s">
        <v>141</v>
      </c>
    </row>
    <row r="810" spans="1:65" s="14" customFormat="1" ht="11.25">
      <c r="B810" s="228"/>
      <c r="C810" s="229"/>
      <c r="D810" s="219" t="s">
        <v>150</v>
      </c>
      <c r="E810" s="230" t="s">
        <v>1</v>
      </c>
      <c r="F810" s="231" t="s">
        <v>148</v>
      </c>
      <c r="G810" s="229"/>
      <c r="H810" s="232">
        <v>4</v>
      </c>
      <c r="I810" s="233"/>
      <c r="J810" s="229"/>
      <c r="K810" s="229"/>
      <c r="L810" s="234"/>
      <c r="M810" s="235"/>
      <c r="N810" s="236"/>
      <c r="O810" s="236"/>
      <c r="P810" s="236"/>
      <c r="Q810" s="236"/>
      <c r="R810" s="236"/>
      <c r="S810" s="236"/>
      <c r="T810" s="237"/>
      <c r="AT810" s="238" t="s">
        <v>150</v>
      </c>
      <c r="AU810" s="238" t="s">
        <v>89</v>
      </c>
      <c r="AV810" s="14" t="s">
        <v>89</v>
      </c>
      <c r="AW810" s="14" t="s">
        <v>34</v>
      </c>
      <c r="AX810" s="14" t="s">
        <v>87</v>
      </c>
      <c r="AY810" s="238" t="s">
        <v>141</v>
      </c>
    </row>
    <row r="811" spans="1:65" s="12" customFormat="1" ht="22.9" customHeight="1">
      <c r="B811" s="188"/>
      <c r="C811" s="189"/>
      <c r="D811" s="190" t="s">
        <v>78</v>
      </c>
      <c r="E811" s="202" t="s">
        <v>1081</v>
      </c>
      <c r="F811" s="202" t="s">
        <v>1082</v>
      </c>
      <c r="G811" s="189"/>
      <c r="H811" s="189"/>
      <c r="I811" s="192"/>
      <c r="J811" s="203">
        <f>BK811</f>
        <v>0</v>
      </c>
      <c r="K811" s="189"/>
      <c r="L811" s="194"/>
      <c r="M811" s="195"/>
      <c r="N811" s="196"/>
      <c r="O811" s="196"/>
      <c r="P811" s="197">
        <f>SUM(P812:P858)</f>
        <v>0</v>
      </c>
      <c r="Q811" s="196"/>
      <c r="R811" s="197">
        <f>SUM(R812:R858)</f>
        <v>0</v>
      </c>
      <c r="S811" s="196"/>
      <c r="T811" s="198">
        <f>SUM(T812:T858)</f>
        <v>0</v>
      </c>
      <c r="AR811" s="199" t="s">
        <v>87</v>
      </c>
      <c r="AT811" s="200" t="s">
        <v>78</v>
      </c>
      <c r="AU811" s="200" t="s">
        <v>87</v>
      </c>
      <c r="AY811" s="199" t="s">
        <v>141</v>
      </c>
      <c r="BK811" s="201">
        <f>SUM(BK812:BK858)</f>
        <v>0</v>
      </c>
    </row>
    <row r="812" spans="1:65" s="2" customFormat="1" ht="16.5" customHeight="1">
      <c r="A812" s="35"/>
      <c r="B812" s="36"/>
      <c r="C812" s="204" t="s">
        <v>1083</v>
      </c>
      <c r="D812" s="204" t="s">
        <v>143</v>
      </c>
      <c r="E812" s="205" t="s">
        <v>1084</v>
      </c>
      <c r="F812" s="206" t="s">
        <v>1085</v>
      </c>
      <c r="G812" s="207" t="s">
        <v>281</v>
      </c>
      <c r="H812" s="208">
        <v>1983.6389999999999</v>
      </c>
      <c r="I812" s="209"/>
      <c r="J812" s="210">
        <f>ROUND(I812*H812,2)</f>
        <v>0</v>
      </c>
      <c r="K812" s="206" t="s">
        <v>147</v>
      </c>
      <c r="L812" s="40"/>
      <c r="M812" s="211" t="s">
        <v>1</v>
      </c>
      <c r="N812" s="212" t="s">
        <v>44</v>
      </c>
      <c r="O812" s="72"/>
      <c r="P812" s="213">
        <f>O812*H812</f>
        <v>0</v>
      </c>
      <c r="Q812" s="213">
        <v>0</v>
      </c>
      <c r="R812" s="213">
        <f>Q812*H812</f>
        <v>0</v>
      </c>
      <c r="S812" s="213">
        <v>0</v>
      </c>
      <c r="T812" s="214">
        <f>S812*H812</f>
        <v>0</v>
      </c>
      <c r="U812" s="35"/>
      <c r="V812" s="35"/>
      <c r="W812" s="35"/>
      <c r="X812" s="35"/>
      <c r="Y812" s="35"/>
      <c r="Z812" s="35"/>
      <c r="AA812" s="35"/>
      <c r="AB812" s="35"/>
      <c r="AC812" s="35"/>
      <c r="AD812" s="35"/>
      <c r="AE812" s="35"/>
      <c r="AR812" s="215" t="s">
        <v>148</v>
      </c>
      <c r="AT812" s="215" t="s">
        <v>143</v>
      </c>
      <c r="AU812" s="215" t="s">
        <v>89</v>
      </c>
      <c r="AY812" s="18" t="s">
        <v>141</v>
      </c>
      <c r="BE812" s="216">
        <f>IF(N812="základní",J812,0)</f>
        <v>0</v>
      </c>
      <c r="BF812" s="216">
        <f>IF(N812="snížená",J812,0)</f>
        <v>0</v>
      </c>
      <c r="BG812" s="216">
        <f>IF(N812="zákl. přenesená",J812,0)</f>
        <v>0</v>
      </c>
      <c r="BH812" s="216">
        <f>IF(N812="sníž. přenesená",J812,0)</f>
        <v>0</v>
      </c>
      <c r="BI812" s="216">
        <f>IF(N812="nulová",J812,0)</f>
        <v>0</v>
      </c>
      <c r="BJ812" s="18" t="s">
        <v>87</v>
      </c>
      <c r="BK812" s="216">
        <f>ROUND(I812*H812,2)</f>
        <v>0</v>
      </c>
      <c r="BL812" s="18" t="s">
        <v>148</v>
      </c>
      <c r="BM812" s="215" t="s">
        <v>1086</v>
      </c>
    </row>
    <row r="813" spans="1:65" s="13" customFormat="1" ht="11.25">
      <c r="B813" s="217"/>
      <c r="C813" s="218"/>
      <c r="D813" s="219" t="s">
        <v>150</v>
      </c>
      <c r="E813" s="220" t="s">
        <v>1</v>
      </c>
      <c r="F813" s="221" t="s">
        <v>1087</v>
      </c>
      <c r="G813" s="218"/>
      <c r="H813" s="220" t="s">
        <v>1</v>
      </c>
      <c r="I813" s="222"/>
      <c r="J813" s="218"/>
      <c r="K813" s="218"/>
      <c r="L813" s="223"/>
      <c r="M813" s="224"/>
      <c r="N813" s="225"/>
      <c r="O813" s="225"/>
      <c r="P813" s="225"/>
      <c r="Q813" s="225"/>
      <c r="R813" s="225"/>
      <c r="S813" s="225"/>
      <c r="T813" s="226"/>
      <c r="AT813" s="227" t="s">
        <v>150</v>
      </c>
      <c r="AU813" s="227" t="s">
        <v>89</v>
      </c>
      <c r="AV813" s="13" t="s">
        <v>87</v>
      </c>
      <c r="AW813" s="13" t="s">
        <v>34</v>
      </c>
      <c r="AX813" s="13" t="s">
        <v>79</v>
      </c>
      <c r="AY813" s="227" t="s">
        <v>141</v>
      </c>
    </row>
    <row r="814" spans="1:65" s="14" customFormat="1" ht="11.25">
      <c r="B814" s="228"/>
      <c r="C814" s="229"/>
      <c r="D814" s="219" t="s">
        <v>150</v>
      </c>
      <c r="E814" s="230" t="s">
        <v>1</v>
      </c>
      <c r="F814" s="231" t="s">
        <v>1088</v>
      </c>
      <c r="G814" s="229"/>
      <c r="H814" s="232">
        <v>2106.2289999999998</v>
      </c>
      <c r="I814" s="233"/>
      <c r="J814" s="229"/>
      <c r="K814" s="229"/>
      <c r="L814" s="234"/>
      <c r="M814" s="235"/>
      <c r="N814" s="236"/>
      <c r="O814" s="236"/>
      <c r="P814" s="236"/>
      <c r="Q814" s="236"/>
      <c r="R814" s="236"/>
      <c r="S814" s="236"/>
      <c r="T814" s="237"/>
      <c r="AT814" s="238" t="s">
        <v>150</v>
      </c>
      <c r="AU814" s="238" t="s">
        <v>89</v>
      </c>
      <c r="AV814" s="14" t="s">
        <v>89</v>
      </c>
      <c r="AW814" s="14" t="s">
        <v>34</v>
      </c>
      <c r="AX814" s="14" t="s">
        <v>79</v>
      </c>
      <c r="AY814" s="238" t="s">
        <v>141</v>
      </c>
    </row>
    <row r="815" spans="1:65" s="13" customFormat="1" ht="11.25">
      <c r="B815" s="217"/>
      <c r="C815" s="218"/>
      <c r="D815" s="219" t="s">
        <v>150</v>
      </c>
      <c r="E815" s="220" t="s">
        <v>1</v>
      </c>
      <c r="F815" s="221" t="s">
        <v>1089</v>
      </c>
      <c r="G815" s="218"/>
      <c r="H815" s="220" t="s">
        <v>1</v>
      </c>
      <c r="I815" s="222"/>
      <c r="J815" s="218"/>
      <c r="K815" s="218"/>
      <c r="L815" s="223"/>
      <c r="M815" s="224"/>
      <c r="N815" s="225"/>
      <c r="O815" s="225"/>
      <c r="P815" s="225"/>
      <c r="Q815" s="225"/>
      <c r="R815" s="225"/>
      <c r="S815" s="225"/>
      <c r="T815" s="226"/>
      <c r="AT815" s="227" t="s">
        <v>150</v>
      </c>
      <c r="AU815" s="227" t="s">
        <v>89</v>
      </c>
      <c r="AV815" s="13" t="s">
        <v>87</v>
      </c>
      <c r="AW815" s="13" t="s">
        <v>34</v>
      </c>
      <c r="AX815" s="13" t="s">
        <v>79</v>
      </c>
      <c r="AY815" s="227" t="s">
        <v>141</v>
      </c>
    </row>
    <row r="816" spans="1:65" s="14" customFormat="1" ht="11.25">
      <c r="B816" s="228"/>
      <c r="C816" s="229"/>
      <c r="D816" s="219" t="s">
        <v>150</v>
      </c>
      <c r="E816" s="230" t="s">
        <v>1</v>
      </c>
      <c r="F816" s="231" t="s">
        <v>1090</v>
      </c>
      <c r="G816" s="229"/>
      <c r="H816" s="232">
        <v>-122.59</v>
      </c>
      <c r="I816" s="233"/>
      <c r="J816" s="229"/>
      <c r="K816" s="229"/>
      <c r="L816" s="234"/>
      <c r="M816" s="235"/>
      <c r="N816" s="236"/>
      <c r="O816" s="236"/>
      <c r="P816" s="236"/>
      <c r="Q816" s="236"/>
      <c r="R816" s="236"/>
      <c r="S816" s="236"/>
      <c r="T816" s="237"/>
      <c r="AT816" s="238" t="s">
        <v>150</v>
      </c>
      <c r="AU816" s="238" t="s">
        <v>89</v>
      </c>
      <c r="AV816" s="14" t="s">
        <v>89</v>
      </c>
      <c r="AW816" s="14" t="s">
        <v>34</v>
      </c>
      <c r="AX816" s="14" t="s">
        <v>79</v>
      </c>
      <c r="AY816" s="238" t="s">
        <v>141</v>
      </c>
    </row>
    <row r="817" spans="1:65" s="15" customFormat="1" ht="11.25">
      <c r="B817" s="239"/>
      <c r="C817" s="240"/>
      <c r="D817" s="219" t="s">
        <v>150</v>
      </c>
      <c r="E817" s="241" t="s">
        <v>1</v>
      </c>
      <c r="F817" s="242" t="s">
        <v>221</v>
      </c>
      <c r="G817" s="240"/>
      <c r="H817" s="243">
        <v>1983.6389999999999</v>
      </c>
      <c r="I817" s="244"/>
      <c r="J817" s="240"/>
      <c r="K817" s="240"/>
      <c r="L817" s="245"/>
      <c r="M817" s="246"/>
      <c r="N817" s="247"/>
      <c r="O817" s="247"/>
      <c r="P817" s="247"/>
      <c r="Q817" s="247"/>
      <c r="R817" s="247"/>
      <c r="S817" s="247"/>
      <c r="T817" s="248"/>
      <c r="AT817" s="249" t="s">
        <v>150</v>
      </c>
      <c r="AU817" s="249" t="s">
        <v>89</v>
      </c>
      <c r="AV817" s="15" t="s">
        <v>148</v>
      </c>
      <c r="AW817" s="15" t="s">
        <v>34</v>
      </c>
      <c r="AX817" s="15" t="s">
        <v>87</v>
      </c>
      <c r="AY817" s="249" t="s">
        <v>141</v>
      </c>
    </row>
    <row r="818" spans="1:65" s="2" customFormat="1" ht="24" customHeight="1">
      <c r="A818" s="35"/>
      <c r="B818" s="36"/>
      <c r="C818" s="204" t="s">
        <v>1091</v>
      </c>
      <c r="D818" s="204" t="s">
        <v>143</v>
      </c>
      <c r="E818" s="205" t="s">
        <v>1092</v>
      </c>
      <c r="F818" s="206" t="s">
        <v>1093</v>
      </c>
      <c r="G818" s="207" t="s">
        <v>281</v>
      </c>
      <c r="H818" s="208">
        <v>17852.751</v>
      </c>
      <c r="I818" s="209"/>
      <c r="J818" s="210">
        <f>ROUND(I818*H818,2)</f>
        <v>0</v>
      </c>
      <c r="K818" s="206" t="s">
        <v>147</v>
      </c>
      <c r="L818" s="40"/>
      <c r="M818" s="211" t="s">
        <v>1</v>
      </c>
      <c r="N818" s="212" t="s">
        <v>44</v>
      </c>
      <c r="O818" s="72"/>
      <c r="P818" s="213">
        <f>O818*H818</f>
        <v>0</v>
      </c>
      <c r="Q818" s="213">
        <v>0</v>
      </c>
      <c r="R818" s="213">
        <f>Q818*H818</f>
        <v>0</v>
      </c>
      <c r="S818" s="213">
        <v>0</v>
      </c>
      <c r="T818" s="214">
        <f>S818*H818</f>
        <v>0</v>
      </c>
      <c r="U818" s="35"/>
      <c r="V818" s="35"/>
      <c r="W818" s="35"/>
      <c r="X818" s="35"/>
      <c r="Y818" s="35"/>
      <c r="Z818" s="35"/>
      <c r="AA818" s="35"/>
      <c r="AB818" s="35"/>
      <c r="AC818" s="35"/>
      <c r="AD818" s="35"/>
      <c r="AE818" s="35"/>
      <c r="AR818" s="215" t="s">
        <v>148</v>
      </c>
      <c r="AT818" s="215" t="s">
        <v>143</v>
      </c>
      <c r="AU818" s="215" t="s">
        <v>89</v>
      </c>
      <c r="AY818" s="18" t="s">
        <v>141</v>
      </c>
      <c r="BE818" s="216">
        <f>IF(N818="základní",J818,0)</f>
        <v>0</v>
      </c>
      <c r="BF818" s="216">
        <f>IF(N818="snížená",J818,0)</f>
        <v>0</v>
      </c>
      <c r="BG818" s="216">
        <f>IF(N818="zákl. přenesená",J818,0)</f>
        <v>0</v>
      </c>
      <c r="BH818" s="216">
        <f>IF(N818="sníž. přenesená",J818,0)</f>
        <v>0</v>
      </c>
      <c r="BI818" s="216">
        <f>IF(N818="nulová",J818,0)</f>
        <v>0</v>
      </c>
      <c r="BJ818" s="18" t="s">
        <v>87</v>
      </c>
      <c r="BK818" s="216">
        <f>ROUND(I818*H818,2)</f>
        <v>0</v>
      </c>
      <c r="BL818" s="18" t="s">
        <v>148</v>
      </c>
      <c r="BM818" s="215" t="s">
        <v>1094</v>
      </c>
    </row>
    <row r="819" spans="1:65" s="13" customFormat="1" ht="11.25">
      <c r="B819" s="217"/>
      <c r="C819" s="218"/>
      <c r="D819" s="219" t="s">
        <v>150</v>
      </c>
      <c r="E819" s="220" t="s">
        <v>1</v>
      </c>
      <c r="F819" s="221" t="s">
        <v>1095</v>
      </c>
      <c r="G819" s="218"/>
      <c r="H819" s="220" t="s">
        <v>1</v>
      </c>
      <c r="I819" s="222"/>
      <c r="J819" s="218"/>
      <c r="K819" s="218"/>
      <c r="L819" s="223"/>
      <c r="M819" s="224"/>
      <c r="N819" s="225"/>
      <c r="O819" s="225"/>
      <c r="P819" s="225"/>
      <c r="Q819" s="225"/>
      <c r="R819" s="225"/>
      <c r="S819" s="225"/>
      <c r="T819" s="226"/>
      <c r="AT819" s="227" t="s">
        <v>150</v>
      </c>
      <c r="AU819" s="227" t="s">
        <v>89</v>
      </c>
      <c r="AV819" s="13" t="s">
        <v>87</v>
      </c>
      <c r="AW819" s="13" t="s">
        <v>34</v>
      </c>
      <c r="AX819" s="13" t="s">
        <v>79</v>
      </c>
      <c r="AY819" s="227" t="s">
        <v>141</v>
      </c>
    </row>
    <row r="820" spans="1:65" s="13" customFormat="1" ht="11.25">
      <c r="B820" s="217"/>
      <c r="C820" s="218"/>
      <c r="D820" s="219" t="s">
        <v>150</v>
      </c>
      <c r="E820" s="220" t="s">
        <v>1</v>
      </c>
      <c r="F820" s="221" t="s">
        <v>1096</v>
      </c>
      <c r="G820" s="218"/>
      <c r="H820" s="220" t="s">
        <v>1</v>
      </c>
      <c r="I820" s="222"/>
      <c r="J820" s="218"/>
      <c r="K820" s="218"/>
      <c r="L820" s="223"/>
      <c r="M820" s="224"/>
      <c r="N820" s="225"/>
      <c r="O820" s="225"/>
      <c r="P820" s="225"/>
      <c r="Q820" s="225"/>
      <c r="R820" s="225"/>
      <c r="S820" s="225"/>
      <c r="T820" s="226"/>
      <c r="AT820" s="227" t="s">
        <v>150</v>
      </c>
      <c r="AU820" s="227" t="s">
        <v>89</v>
      </c>
      <c r="AV820" s="13" t="s">
        <v>87</v>
      </c>
      <c r="AW820" s="13" t="s">
        <v>34</v>
      </c>
      <c r="AX820" s="13" t="s">
        <v>79</v>
      </c>
      <c r="AY820" s="227" t="s">
        <v>141</v>
      </c>
    </row>
    <row r="821" spans="1:65" s="14" customFormat="1" ht="11.25">
      <c r="B821" s="228"/>
      <c r="C821" s="229"/>
      <c r="D821" s="219" t="s">
        <v>150</v>
      </c>
      <c r="E821" s="230" t="s">
        <v>1</v>
      </c>
      <c r="F821" s="231" t="s">
        <v>1097</v>
      </c>
      <c r="G821" s="229"/>
      <c r="H821" s="232">
        <v>17852.751</v>
      </c>
      <c r="I821" s="233"/>
      <c r="J821" s="229"/>
      <c r="K821" s="229"/>
      <c r="L821" s="234"/>
      <c r="M821" s="235"/>
      <c r="N821" s="236"/>
      <c r="O821" s="236"/>
      <c r="P821" s="236"/>
      <c r="Q821" s="236"/>
      <c r="R821" s="236"/>
      <c r="S821" s="236"/>
      <c r="T821" s="237"/>
      <c r="AT821" s="238" t="s">
        <v>150</v>
      </c>
      <c r="AU821" s="238" t="s">
        <v>89</v>
      </c>
      <c r="AV821" s="14" t="s">
        <v>89</v>
      </c>
      <c r="AW821" s="14" t="s">
        <v>34</v>
      </c>
      <c r="AX821" s="14" t="s">
        <v>87</v>
      </c>
      <c r="AY821" s="238" t="s">
        <v>141</v>
      </c>
    </row>
    <row r="822" spans="1:65" s="2" customFormat="1" ht="16.5" customHeight="1">
      <c r="A822" s="35"/>
      <c r="B822" s="36"/>
      <c r="C822" s="204" t="s">
        <v>1098</v>
      </c>
      <c r="D822" s="204" t="s">
        <v>143</v>
      </c>
      <c r="E822" s="205" t="s">
        <v>1099</v>
      </c>
      <c r="F822" s="206" t="s">
        <v>1100</v>
      </c>
      <c r="G822" s="207" t="s">
        <v>281</v>
      </c>
      <c r="H822" s="208">
        <v>130.39400000000001</v>
      </c>
      <c r="I822" s="209"/>
      <c r="J822" s="210">
        <f>ROUND(I822*H822,2)</f>
        <v>0</v>
      </c>
      <c r="K822" s="206" t="s">
        <v>147</v>
      </c>
      <c r="L822" s="40"/>
      <c r="M822" s="211" t="s">
        <v>1</v>
      </c>
      <c r="N822" s="212" t="s">
        <v>44</v>
      </c>
      <c r="O822" s="72"/>
      <c r="P822" s="213">
        <f>O822*H822</f>
        <v>0</v>
      </c>
      <c r="Q822" s="213">
        <v>0</v>
      </c>
      <c r="R822" s="213">
        <f>Q822*H822</f>
        <v>0</v>
      </c>
      <c r="S822" s="213">
        <v>0</v>
      </c>
      <c r="T822" s="214">
        <f>S822*H822</f>
        <v>0</v>
      </c>
      <c r="U822" s="35"/>
      <c r="V822" s="35"/>
      <c r="W822" s="35"/>
      <c r="X822" s="35"/>
      <c r="Y822" s="35"/>
      <c r="Z822" s="35"/>
      <c r="AA822" s="35"/>
      <c r="AB822" s="35"/>
      <c r="AC822" s="35"/>
      <c r="AD822" s="35"/>
      <c r="AE822" s="35"/>
      <c r="AR822" s="215" t="s">
        <v>148</v>
      </c>
      <c r="AT822" s="215" t="s">
        <v>143</v>
      </c>
      <c r="AU822" s="215" t="s">
        <v>89</v>
      </c>
      <c r="AY822" s="18" t="s">
        <v>141</v>
      </c>
      <c r="BE822" s="216">
        <f>IF(N822="základní",J822,0)</f>
        <v>0</v>
      </c>
      <c r="BF822" s="216">
        <f>IF(N822="snížená",J822,0)</f>
        <v>0</v>
      </c>
      <c r="BG822" s="216">
        <f>IF(N822="zákl. přenesená",J822,0)</f>
        <v>0</v>
      </c>
      <c r="BH822" s="216">
        <f>IF(N822="sníž. přenesená",J822,0)</f>
        <v>0</v>
      </c>
      <c r="BI822" s="216">
        <f>IF(N822="nulová",J822,0)</f>
        <v>0</v>
      </c>
      <c r="BJ822" s="18" t="s">
        <v>87</v>
      </c>
      <c r="BK822" s="216">
        <f>ROUND(I822*H822,2)</f>
        <v>0</v>
      </c>
      <c r="BL822" s="18" t="s">
        <v>148</v>
      </c>
      <c r="BM822" s="215" t="s">
        <v>1101</v>
      </c>
    </row>
    <row r="823" spans="1:65" s="13" customFormat="1" ht="11.25">
      <c r="B823" s="217"/>
      <c r="C823" s="218"/>
      <c r="D823" s="219" t="s">
        <v>150</v>
      </c>
      <c r="E823" s="220" t="s">
        <v>1</v>
      </c>
      <c r="F823" s="221" t="s">
        <v>1102</v>
      </c>
      <c r="G823" s="218"/>
      <c r="H823" s="220" t="s">
        <v>1</v>
      </c>
      <c r="I823" s="222"/>
      <c r="J823" s="218"/>
      <c r="K823" s="218"/>
      <c r="L823" s="223"/>
      <c r="M823" s="224"/>
      <c r="N823" s="225"/>
      <c r="O823" s="225"/>
      <c r="P823" s="225"/>
      <c r="Q823" s="225"/>
      <c r="R823" s="225"/>
      <c r="S823" s="225"/>
      <c r="T823" s="226"/>
      <c r="AT823" s="227" t="s">
        <v>150</v>
      </c>
      <c r="AU823" s="227" t="s">
        <v>89</v>
      </c>
      <c r="AV823" s="13" t="s">
        <v>87</v>
      </c>
      <c r="AW823" s="13" t="s">
        <v>34</v>
      </c>
      <c r="AX823" s="13" t="s">
        <v>79</v>
      </c>
      <c r="AY823" s="227" t="s">
        <v>141</v>
      </c>
    </row>
    <row r="824" spans="1:65" s="13" customFormat="1" ht="11.25">
      <c r="B824" s="217"/>
      <c r="C824" s="218"/>
      <c r="D824" s="219" t="s">
        <v>150</v>
      </c>
      <c r="E824" s="220" t="s">
        <v>1</v>
      </c>
      <c r="F824" s="221" t="s">
        <v>1103</v>
      </c>
      <c r="G824" s="218"/>
      <c r="H824" s="220" t="s">
        <v>1</v>
      </c>
      <c r="I824" s="222"/>
      <c r="J824" s="218"/>
      <c r="K824" s="218"/>
      <c r="L824" s="223"/>
      <c r="M824" s="224"/>
      <c r="N824" s="225"/>
      <c r="O824" s="225"/>
      <c r="P824" s="225"/>
      <c r="Q824" s="225"/>
      <c r="R824" s="225"/>
      <c r="S824" s="225"/>
      <c r="T824" s="226"/>
      <c r="AT824" s="227" t="s">
        <v>150</v>
      </c>
      <c r="AU824" s="227" t="s">
        <v>89</v>
      </c>
      <c r="AV824" s="13" t="s">
        <v>87</v>
      </c>
      <c r="AW824" s="13" t="s">
        <v>34</v>
      </c>
      <c r="AX824" s="13" t="s">
        <v>79</v>
      </c>
      <c r="AY824" s="227" t="s">
        <v>141</v>
      </c>
    </row>
    <row r="825" spans="1:65" s="14" customFormat="1" ht="11.25">
      <c r="B825" s="228"/>
      <c r="C825" s="229"/>
      <c r="D825" s="219" t="s">
        <v>150</v>
      </c>
      <c r="E825" s="230" t="s">
        <v>1</v>
      </c>
      <c r="F825" s="231" t="s">
        <v>1104</v>
      </c>
      <c r="G825" s="229"/>
      <c r="H825" s="232">
        <v>122.59</v>
      </c>
      <c r="I825" s="233"/>
      <c r="J825" s="229"/>
      <c r="K825" s="229"/>
      <c r="L825" s="234"/>
      <c r="M825" s="235"/>
      <c r="N825" s="236"/>
      <c r="O825" s="236"/>
      <c r="P825" s="236"/>
      <c r="Q825" s="236"/>
      <c r="R825" s="236"/>
      <c r="S825" s="236"/>
      <c r="T825" s="237"/>
      <c r="AT825" s="238" t="s">
        <v>150</v>
      </c>
      <c r="AU825" s="238" t="s">
        <v>89</v>
      </c>
      <c r="AV825" s="14" t="s">
        <v>89</v>
      </c>
      <c r="AW825" s="14" t="s">
        <v>34</v>
      </c>
      <c r="AX825" s="14" t="s">
        <v>79</v>
      </c>
      <c r="AY825" s="238" t="s">
        <v>141</v>
      </c>
    </row>
    <row r="826" spans="1:65" s="13" customFormat="1" ht="11.25">
      <c r="B826" s="217"/>
      <c r="C826" s="218"/>
      <c r="D826" s="219" t="s">
        <v>150</v>
      </c>
      <c r="E826" s="220" t="s">
        <v>1</v>
      </c>
      <c r="F826" s="221" t="s">
        <v>1105</v>
      </c>
      <c r="G826" s="218"/>
      <c r="H826" s="220" t="s">
        <v>1</v>
      </c>
      <c r="I826" s="222"/>
      <c r="J826" s="218"/>
      <c r="K826" s="218"/>
      <c r="L826" s="223"/>
      <c r="M826" s="224"/>
      <c r="N826" s="225"/>
      <c r="O826" s="225"/>
      <c r="P826" s="225"/>
      <c r="Q826" s="225"/>
      <c r="R826" s="225"/>
      <c r="S826" s="225"/>
      <c r="T826" s="226"/>
      <c r="AT826" s="227" t="s">
        <v>150</v>
      </c>
      <c r="AU826" s="227" t="s">
        <v>89</v>
      </c>
      <c r="AV826" s="13" t="s">
        <v>87</v>
      </c>
      <c r="AW826" s="13" t="s">
        <v>34</v>
      </c>
      <c r="AX826" s="13" t="s">
        <v>79</v>
      </c>
      <c r="AY826" s="227" t="s">
        <v>141</v>
      </c>
    </row>
    <row r="827" spans="1:65" s="14" customFormat="1" ht="11.25">
      <c r="B827" s="228"/>
      <c r="C827" s="229"/>
      <c r="D827" s="219" t="s">
        <v>150</v>
      </c>
      <c r="E827" s="230" t="s">
        <v>1</v>
      </c>
      <c r="F827" s="231" t="s">
        <v>1106</v>
      </c>
      <c r="G827" s="229"/>
      <c r="H827" s="232">
        <v>2.8159999999999998</v>
      </c>
      <c r="I827" s="233"/>
      <c r="J827" s="229"/>
      <c r="K827" s="229"/>
      <c r="L827" s="234"/>
      <c r="M827" s="235"/>
      <c r="N827" s="236"/>
      <c r="O827" s="236"/>
      <c r="P827" s="236"/>
      <c r="Q827" s="236"/>
      <c r="R827" s="236"/>
      <c r="S827" s="236"/>
      <c r="T827" s="237"/>
      <c r="AT827" s="238" t="s">
        <v>150</v>
      </c>
      <c r="AU827" s="238" t="s">
        <v>89</v>
      </c>
      <c r="AV827" s="14" t="s">
        <v>89</v>
      </c>
      <c r="AW827" s="14" t="s">
        <v>34</v>
      </c>
      <c r="AX827" s="14" t="s">
        <v>79</v>
      </c>
      <c r="AY827" s="238" t="s">
        <v>141</v>
      </c>
    </row>
    <row r="828" spans="1:65" s="13" customFormat="1" ht="11.25">
      <c r="B828" s="217"/>
      <c r="C828" s="218"/>
      <c r="D828" s="219" t="s">
        <v>150</v>
      </c>
      <c r="E828" s="220" t="s">
        <v>1</v>
      </c>
      <c r="F828" s="221" t="s">
        <v>1107</v>
      </c>
      <c r="G828" s="218"/>
      <c r="H828" s="220" t="s">
        <v>1</v>
      </c>
      <c r="I828" s="222"/>
      <c r="J828" s="218"/>
      <c r="K828" s="218"/>
      <c r="L828" s="223"/>
      <c r="M828" s="224"/>
      <c r="N828" s="225"/>
      <c r="O828" s="225"/>
      <c r="P828" s="225"/>
      <c r="Q828" s="225"/>
      <c r="R828" s="225"/>
      <c r="S828" s="225"/>
      <c r="T828" s="226"/>
      <c r="AT828" s="227" t="s">
        <v>150</v>
      </c>
      <c r="AU828" s="227" t="s">
        <v>89</v>
      </c>
      <c r="AV828" s="13" t="s">
        <v>87</v>
      </c>
      <c r="AW828" s="13" t="s">
        <v>34</v>
      </c>
      <c r="AX828" s="13" t="s">
        <v>79</v>
      </c>
      <c r="AY828" s="227" t="s">
        <v>141</v>
      </c>
    </row>
    <row r="829" spans="1:65" s="14" customFormat="1" ht="11.25">
      <c r="B829" s="228"/>
      <c r="C829" s="229"/>
      <c r="D829" s="219" t="s">
        <v>150</v>
      </c>
      <c r="E829" s="230" t="s">
        <v>1</v>
      </c>
      <c r="F829" s="231" t="s">
        <v>1108</v>
      </c>
      <c r="G829" s="229"/>
      <c r="H829" s="232">
        <v>2.6880000000000002</v>
      </c>
      <c r="I829" s="233"/>
      <c r="J829" s="229"/>
      <c r="K829" s="229"/>
      <c r="L829" s="234"/>
      <c r="M829" s="235"/>
      <c r="N829" s="236"/>
      <c r="O829" s="236"/>
      <c r="P829" s="236"/>
      <c r="Q829" s="236"/>
      <c r="R829" s="236"/>
      <c r="S829" s="236"/>
      <c r="T829" s="237"/>
      <c r="AT829" s="238" t="s">
        <v>150</v>
      </c>
      <c r="AU829" s="238" t="s">
        <v>89</v>
      </c>
      <c r="AV829" s="14" t="s">
        <v>89</v>
      </c>
      <c r="AW829" s="14" t="s">
        <v>34</v>
      </c>
      <c r="AX829" s="14" t="s">
        <v>79</v>
      </c>
      <c r="AY829" s="238" t="s">
        <v>141</v>
      </c>
    </row>
    <row r="830" spans="1:65" s="16" customFormat="1" ht="11.25">
      <c r="B830" s="250"/>
      <c r="C830" s="251"/>
      <c r="D830" s="219" t="s">
        <v>150</v>
      </c>
      <c r="E830" s="252" t="s">
        <v>1</v>
      </c>
      <c r="F830" s="253" t="s">
        <v>272</v>
      </c>
      <c r="G830" s="251"/>
      <c r="H830" s="254">
        <v>128.09399999999999</v>
      </c>
      <c r="I830" s="255"/>
      <c r="J830" s="251"/>
      <c r="K830" s="251"/>
      <c r="L830" s="256"/>
      <c r="M830" s="257"/>
      <c r="N830" s="258"/>
      <c r="O830" s="258"/>
      <c r="P830" s="258"/>
      <c r="Q830" s="258"/>
      <c r="R830" s="258"/>
      <c r="S830" s="258"/>
      <c r="T830" s="259"/>
      <c r="AT830" s="260" t="s">
        <v>150</v>
      </c>
      <c r="AU830" s="260" t="s">
        <v>89</v>
      </c>
      <c r="AV830" s="16" t="s">
        <v>159</v>
      </c>
      <c r="AW830" s="16" t="s">
        <v>34</v>
      </c>
      <c r="AX830" s="16" t="s">
        <v>79</v>
      </c>
      <c r="AY830" s="260" t="s">
        <v>141</v>
      </c>
    </row>
    <row r="831" spans="1:65" s="13" customFormat="1" ht="11.25">
      <c r="B831" s="217"/>
      <c r="C831" s="218"/>
      <c r="D831" s="219" t="s">
        <v>150</v>
      </c>
      <c r="E831" s="220" t="s">
        <v>1</v>
      </c>
      <c r="F831" s="221" t="s">
        <v>1109</v>
      </c>
      <c r="G831" s="218"/>
      <c r="H831" s="220" t="s">
        <v>1</v>
      </c>
      <c r="I831" s="222"/>
      <c r="J831" s="218"/>
      <c r="K831" s="218"/>
      <c r="L831" s="223"/>
      <c r="M831" s="224"/>
      <c r="N831" s="225"/>
      <c r="O831" s="225"/>
      <c r="P831" s="225"/>
      <c r="Q831" s="225"/>
      <c r="R831" s="225"/>
      <c r="S831" s="225"/>
      <c r="T831" s="226"/>
      <c r="AT831" s="227" t="s">
        <v>150</v>
      </c>
      <c r="AU831" s="227" t="s">
        <v>89</v>
      </c>
      <c r="AV831" s="13" t="s">
        <v>87</v>
      </c>
      <c r="AW831" s="13" t="s">
        <v>34</v>
      </c>
      <c r="AX831" s="13" t="s">
        <v>79</v>
      </c>
      <c r="AY831" s="227" t="s">
        <v>141</v>
      </c>
    </row>
    <row r="832" spans="1:65" s="13" customFormat="1" ht="11.25">
      <c r="B832" s="217"/>
      <c r="C832" s="218"/>
      <c r="D832" s="219" t="s">
        <v>150</v>
      </c>
      <c r="E832" s="220" t="s">
        <v>1</v>
      </c>
      <c r="F832" s="221" t="s">
        <v>1110</v>
      </c>
      <c r="G832" s="218"/>
      <c r="H832" s="220" t="s">
        <v>1</v>
      </c>
      <c r="I832" s="222"/>
      <c r="J832" s="218"/>
      <c r="K832" s="218"/>
      <c r="L832" s="223"/>
      <c r="M832" s="224"/>
      <c r="N832" s="225"/>
      <c r="O832" s="225"/>
      <c r="P832" s="225"/>
      <c r="Q832" s="225"/>
      <c r="R832" s="225"/>
      <c r="S832" s="225"/>
      <c r="T832" s="226"/>
      <c r="AT832" s="227" t="s">
        <v>150</v>
      </c>
      <c r="AU832" s="227" t="s">
        <v>89</v>
      </c>
      <c r="AV832" s="13" t="s">
        <v>87</v>
      </c>
      <c r="AW832" s="13" t="s">
        <v>34</v>
      </c>
      <c r="AX832" s="13" t="s">
        <v>79</v>
      </c>
      <c r="AY832" s="227" t="s">
        <v>141</v>
      </c>
    </row>
    <row r="833" spans="1:65" s="14" customFormat="1" ht="11.25">
      <c r="B833" s="228"/>
      <c r="C833" s="229"/>
      <c r="D833" s="219" t="s">
        <v>150</v>
      </c>
      <c r="E833" s="230" t="s">
        <v>1</v>
      </c>
      <c r="F833" s="231" t="s">
        <v>1111</v>
      </c>
      <c r="G833" s="229"/>
      <c r="H833" s="232">
        <v>0.3</v>
      </c>
      <c r="I833" s="233"/>
      <c r="J833" s="229"/>
      <c r="K833" s="229"/>
      <c r="L833" s="234"/>
      <c r="M833" s="235"/>
      <c r="N833" s="236"/>
      <c r="O833" s="236"/>
      <c r="P833" s="236"/>
      <c r="Q833" s="236"/>
      <c r="R833" s="236"/>
      <c r="S833" s="236"/>
      <c r="T833" s="237"/>
      <c r="AT833" s="238" t="s">
        <v>150</v>
      </c>
      <c r="AU833" s="238" t="s">
        <v>89</v>
      </c>
      <c r="AV833" s="14" t="s">
        <v>89</v>
      </c>
      <c r="AW833" s="14" t="s">
        <v>34</v>
      </c>
      <c r="AX833" s="14" t="s">
        <v>79</v>
      </c>
      <c r="AY833" s="238" t="s">
        <v>141</v>
      </c>
    </row>
    <row r="834" spans="1:65" s="13" customFormat="1" ht="11.25">
      <c r="B834" s="217"/>
      <c r="C834" s="218"/>
      <c r="D834" s="219" t="s">
        <v>150</v>
      </c>
      <c r="E834" s="220" t="s">
        <v>1</v>
      </c>
      <c r="F834" s="221" t="s">
        <v>1112</v>
      </c>
      <c r="G834" s="218"/>
      <c r="H834" s="220" t="s">
        <v>1</v>
      </c>
      <c r="I834" s="222"/>
      <c r="J834" s="218"/>
      <c r="K834" s="218"/>
      <c r="L834" s="223"/>
      <c r="M834" s="224"/>
      <c r="N834" s="225"/>
      <c r="O834" s="225"/>
      <c r="P834" s="225"/>
      <c r="Q834" s="225"/>
      <c r="R834" s="225"/>
      <c r="S834" s="225"/>
      <c r="T834" s="226"/>
      <c r="AT834" s="227" t="s">
        <v>150</v>
      </c>
      <c r="AU834" s="227" t="s">
        <v>89</v>
      </c>
      <c r="AV834" s="13" t="s">
        <v>87</v>
      </c>
      <c r="AW834" s="13" t="s">
        <v>34</v>
      </c>
      <c r="AX834" s="13" t="s">
        <v>79</v>
      </c>
      <c r="AY834" s="227" t="s">
        <v>141</v>
      </c>
    </row>
    <row r="835" spans="1:65" s="14" customFormat="1" ht="11.25">
      <c r="B835" s="228"/>
      <c r="C835" s="229"/>
      <c r="D835" s="219" t="s">
        <v>150</v>
      </c>
      <c r="E835" s="230" t="s">
        <v>1</v>
      </c>
      <c r="F835" s="231" t="s">
        <v>1113</v>
      </c>
      <c r="G835" s="229"/>
      <c r="H835" s="232">
        <v>1.8</v>
      </c>
      <c r="I835" s="233"/>
      <c r="J835" s="229"/>
      <c r="K835" s="229"/>
      <c r="L835" s="234"/>
      <c r="M835" s="235"/>
      <c r="N835" s="236"/>
      <c r="O835" s="236"/>
      <c r="P835" s="236"/>
      <c r="Q835" s="236"/>
      <c r="R835" s="236"/>
      <c r="S835" s="236"/>
      <c r="T835" s="237"/>
      <c r="AT835" s="238" t="s">
        <v>150</v>
      </c>
      <c r="AU835" s="238" t="s">
        <v>89</v>
      </c>
      <c r="AV835" s="14" t="s">
        <v>89</v>
      </c>
      <c r="AW835" s="14" t="s">
        <v>34</v>
      </c>
      <c r="AX835" s="14" t="s">
        <v>79</v>
      </c>
      <c r="AY835" s="238" t="s">
        <v>141</v>
      </c>
    </row>
    <row r="836" spans="1:65" s="13" customFormat="1" ht="11.25">
      <c r="B836" s="217"/>
      <c r="C836" s="218"/>
      <c r="D836" s="219" t="s">
        <v>150</v>
      </c>
      <c r="E836" s="220" t="s">
        <v>1</v>
      </c>
      <c r="F836" s="221" t="s">
        <v>1114</v>
      </c>
      <c r="G836" s="218"/>
      <c r="H836" s="220" t="s">
        <v>1</v>
      </c>
      <c r="I836" s="222"/>
      <c r="J836" s="218"/>
      <c r="K836" s="218"/>
      <c r="L836" s="223"/>
      <c r="M836" s="224"/>
      <c r="N836" s="225"/>
      <c r="O836" s="225"/>
      <c r="P836" s="225"/>
      <c r="Q836" s="225"/>
      <c r="R836" s="225"/>
      <c r="S836" s="225"/>
      <c r="T836" s="226"/>
      <c r="AT836" s="227" t="s">
        <v>150</v>
      </c>
      <c r="AU836" s="227" t="s">
        <v>89</v>
      </c>
      <c r="AV836" s="13" t="s">
        <v>87</v>
      </c>
      <c r="AW836" s="13" t="s">
        <v>34</v>
      </c>
      <c r="AX836" s="13" t="s">
        <v>79</v>
      </c>
      <c r="AY836" s="227" t="s">
        <v>141</v>
      </c>
    </row>
    <row r="837" spans="1:65" s="14" customFormat="1" ht="11.25">
      <c r="B837" s="228"/>
      <c r="C837" s="229"/>
      <c r="D837" s="219" t="s">
        <v>150</v>
      </c>
      <c r="E837" s="230" t="s">
        <v>1</v>
      </c>
      <c r="F837" s="231" t="s">
        <v>667</v>
      </c>
      <c r="G837" s="229"/>
      <c r="H837" s="232">
        <v>0.2</v>
      </c>
      <c r="I837" s="233"/>
      <c r="J837" s="229"/>
      <c r="K837" s="229"/>
      <c r="L837" s="234"/>
      <c r="M837" s="235"/>
      <c r="N837" s="236"/>
      <c r="O837" s="236"/>
      <c r="P837" s="236"/>
      <c r="Q837" s="236"/>
      <c r="R837" s="236"/>
      <c r="S837" s="236"/>
      <c r="T837" s="237"/>
      <c r="AT837" s="238" t="s">
        <v>150</v>
      </c>
      <c r="AU837" s="238" t="s">
        <v>89</v>
      </c>
      <c r="AV837" s="14" t="s">
        <v>89</v>
      </c>
      <c r="AW837" s="14" t="s">
        <v>34</v>
      </c>
      <c r="AX837" s="14" t="s">
        <v>79</v>
      </c>
      <c r="AY837" s="238" t="s">
        <v>141</v>
      </c>
    </row>
    <row r="838" spans="1:65" s="16" customFormat="1" ht="11.25">
      <c r="B838" s="250"/>
      <c r="C838" s="251"/>
      <c r="D838" s="219" t="s">
        <v>150</v>
      </c>
      <c r="E838" s="252" t="s">
        <v>1</v>
      </c>
      <c r="F838" s="253" t="s">
        <v>531</v>
      </c>
      <c r="G838" s="251"/>
      <c r="H838" s="254">
        <v>2.3000000000000003</v>
      </c>
      <c r="I838" s="255"/>
      <c r="J838" s="251"/>
      <c r="K838" s="251"/>
      <c r="L838" s="256"/>
      <c r="M838" s="257"/>
      <c r="N838" s="258"/>
      <c r="O838" s="258"/>
      <c r="P838" s="258"/>
      <c r="Q838" s="258"/>
      <c r="R838" s="258"/>
      <c r="S838" s="258"/>
      <c r="T838" s="259"/>
      <c r="AT838" s="260" t="s">
        <v>150</v>
      </c>
      <c r="AU838" s="260" t="s">
        <v>89</v>
      </c>
      <c r="AV838" s="16" t="s">
        <v>159</v>
      </c>
      <c r="AW838" s="16" t="s">
        <v>34</v>
      </c>
      <c r="AX838" s="16" t="s">
        <v>79</v>
      </c>
      <c r="AY838" s="260" t="s">
        <v>141</v>
      </c>
    </row>
    <row r="839" spans="1:65" s="15" customFormat="1" ht="11.25">
      <c r="B839" s="239"/>
      <c r="C839" s="240"/>
      <c r="D839" s="219" t="s">
        <v>150</v>
      </c>
      <c r="E839" s="241" t="s">
        <v>1</v>
      </c>
      <c r="F839" s="242" t="s">
        <v>221</v>
      </c>
      <c r="G839" s="240"/>
      <c r="H839" s="243">
        <v>130.39400000000001</v>
      </c>
      <c r="I839" s="244"/>
      <c r="J839" s="240"/>
      <c r="K839" s="240"/>
      <c r="L839" s="245"/>
      <c r="M839" s="246"/>
      <c r="N839" s="247"/>
      <c r="O839" s="247"/>
      <c r="P839" s="247"/>
      <c r="Q839" s="247"/>
      <c r="R839" s="247"/>
      <c r="S839" s="247"/>
      <c r="T839" s="248"/>
      <c r="AT839" s="249" t="s">
        <v>150</v>
      </c>
      <c r="AU839" s="249" t="s">
        <v>89</v>
      </c>
      <c r="AV839" s="15" t="s">
        <v>148</v>
      </c>
      <c r="AW839" s="15" t="s">
        <v>34</v>
      </c>
      <c r="AX839" s="15" t="s">
        <v>87</v>
      </c>
      <c r="AY839" s="249" t="s">
        <v>141</v>
      </c>
    </row>
    <row r="840" spans="1:65" s="2" customFormat="1" ht="24" customHeight="1">
      <c r="A840" s="35"/>
      <c r="B840" s="36"/>
      <c r="C840" s="204" t="s">
        <v>1115</v>
      </c>
      <c r="D840" s="204" t="s">
        <v>143</v>
      </c>
      <c r="E840" s="205" t="s">
        <v>1116</v>
      </c>
      <c r="F840" s="206" t="s">
        <v>1117</v>
      </c>
      <c r="G840" s="207" t="s">
        <v>281</v>
      </c>
      <c r="H840" s="208">
        <v>1152.846</v>
      </c>
      <c r="I840" s="209"/>
      <c r="J840" s="210">
        <f>ROUND(I840*H840,2)</f>
        <v>0</v>
      </c>
      <c r="K840" s="206" t="s">
        <v>147</v>
      </c>
      <c r="L840" s="40"/>
      <c r="M840" s="211" t="s">
        <v>1</v>
      </c>
      <c r="N840" s="212" t="s">
        <v>44</v>
      </c>
      <c r="O840" s="72"/>
      <c r="P840" s="213">
        <f>O840*H840</f>
        <v>0</v>
      </c>
      <c r="Q840" s="213">
        <v>0</v>
      </c>
      <c r="R840" s="213">
        <f>Q840*H840</f>
        <v>0</v>
      </c>
      <c r="S840" s="213">
        <v>0</v>
      </c>
      <c r="T840" s="214">
        <f>S840*H840</f>
        <v>0</v>
      </c>
      <c r="U840" s="35"/>
      <c r="V840" s="35"/>
      <c r="W840" s="35"/>
      <c r="X840" s="35"/>
      <c r="Y840" s="35"/>
      <c r="Z840" s="35"/>
      <c r="AA840" s="35"/>
      <c r="AB840" s="35"/>
      <c r="AC840" s="35"/>
      <c r="AD840" s="35"/>
      <c r="AE840" s="35"/>
      <c r="AR840" s="215" t="s">
        <v>148</v>
      </c>
      <c r="AT840" s="215" t="s">
        <v>143</v>
      </c>
      <c r="AU840" s="215" t="s">
        <v>89</v>
      </c>
      <c r="AY840" s="18" t="s">
        <v>141</v>
      </c>
      <c r="BE840" s="216">
        <f>IF(N840="základní",J840,0)</f>
        <v>0</v>
      </c>
      <c r="BF840" s="216">
        <f>IF(N840="snížená",J840,0)</f>
        <v>0</v>
      </c>
      <c r="BG840" s="216">
        <f>IF(N840="zákl. přenesená",J840,0)</f>
        <v>0</v>
      </c>
      <c r="BH840" s="216">
        <f>IF(N840="sníž. přenesená",J840,0)</f>
        <v>0</v>
      </c>
      <c r="BI840" s="216">
        <f>IF(N840="nulová",J840,0)</f>
        <v>0</v>
      </c>
      <c r="BJ840" s="18" t="s">
        <v>87</v>
      </c>
      <c r="BK840" s="216">
        <f>ROUND(I840*H840,2)</f>
        <v>0</v>
      </c>
      <c r="BL840" s="18" t="s">
        <v>148</v>
      </c>
      <c r="BM840" s="215" t="s">
        <v>1118</v>
      </c>
    </row>
    <row r="841" spans="1:65" s="13" customFormat="1" ht="11.25">
      <c r="B841" s="217"/>
      <c r="C841" s="218"/>
      <c r="D841" s="219" t="s">
        <v>150</v>
      </c>
      <c r="E841" s="220" t="s">
        <v>1</v>
      </c>
      <c r="F841" s="221" t="s">
        <v>1095</v>
      </c>
      <c r="G841" s="218"/>
      <c r="H841" s="220" t="s">
        <v>1</v>
      </c>
      <c r="I841" s="222"/>
      <c r="J841" s="218"/>
      <c r="K841" s="218"/>
      <c r="L841" s="223"/>
      <c r="M841" s="224"/>
      <c r="N841" s="225"/>
      <c r="O841" s="225"/>
      <c r="P841" s="225"/>
      <c r="Q841" s="225"/>
      <c r="R841" s="225"/>
      <c r="S841" s="225"/>
      <c r="T841" s="226"/>
      <c r="AT841" s="227" t="s">
        <v>150</v>
      </c>
      <c r="AU841" s="227" t="s">
        <v>89</v>
      </c>
      <c r="AV841" s="13" t="s">
        <v>87</v>
      </c>
      <c r="AW841" s="13" t="s">
        <v>34</v>
      </c>
      <c r="AX841" s="13" t="s">
        <v>79</v>
      </c>
      <c r="AY841" s="227" t="s">
        <v>141</v>
      </c>
    </row>
    <row r="842" spans="1:65" s="13" customFormat="1" ht="11.25">
      <c r="B842" s="217"/>
      <c r="C842" s="218"/>
      <c r="D842" s="219" t="s">
        <v>150</v>
      </c>
      <c r="E842" s="220" t="s">
        <v>1</v>
      </c>
      <c r="F842" s="221" t="s">
        <v>1119</v>
      </c>
      <c r="G842" s="218"/>
      <c r="H842" s="220" t="s">
        <v>1</v>
      </c>
      <c r="I842" s="222"/>
      <c r="J842" s="218"/>
      <c r="K842" s="218"/>
      <c r="L842" s="223"/>
      <c r="M842" s="224"/>
      <c r="N842" s="225"/>
      <c r="O842" s="225"/>
      <c r="P842" s="225"/>
      <c r="Q842" s="225"/>
      <c r="R842" s="225"/>
      <c r="S842" s="225"/>
      <c r="T842" s="226"/>
      <c r="AT842" s="227" t="s">
        <v>150</v>
      </c>
      <c r="AU842" s="227" t="s">
        <v>89</v>
      </c>
      <c r="AV842" s="13" t="s">
        <v>87</v>
      </c>
      <c r="AW842" s="13" t="s">
        <v>34</v>
      </c>
      <c r="AX842" s="13" t="s">
        <v>79</v>
      </c>
      <c r="AY842" s="227" t="s">
        <v>141</v>
      </c>
    </row>
    <row r="843" spans="1:65" s="14" customFormat="1" ht="11.25">
      <c r="B843" s="228"/>
      <c r="C843" s="229"/>
      <c r="D843" s="219" t="s">
        <v>150</v>
      </c>
      <c r="E843" s="230" t="s">
        <v>1</v>
      </c>
      <c r="F843" s="231" t="s">
        <v>1120</v>
      </c>
      <c r="G843" s="229"/>
      <c r="H843" s="232">
        <v>1152.846</v>
      </c>
      <c r="I843" s="233"/>
      <c r="J843" s="229"/>
      <c r="K843" s="229"/>
      <c r="L843" s="234"/>
      <c r="M843" s="235"/>
      <c r="N843" s="236"/>
      <c r="O843" s="236"/>
      <c r="P843" s="236"/>
      <c r="Q843" s="236"/>
      <c r="R843" s="236"/>
      <c r="S843" s="236"/>
      <c r="T843" s="237"/>
      <c r="AT843" s="238" t="s">
        <v>150</v>
      </c>
      <c r="AU843" s="238" t="s">
        <v>89</v>
      </c>
      <c r="AV843" s="14" t="s">
        <v>89</v>
      </c>
      <c r="AW843" s="14" t="s">
        <v>34</v>
      </c>
      <c r="AX843" s="14" t="s">
        <v>87</v>
      </c>
      <c r="AY843" s="238" t="s">
        <v>141</v>
      </c>
    </row>
    <row r="844" spans="1:65" s="2" customFormat="1" ht="24" customHeight="1">
      <c r="A844" s="35"/>
      <c r="B844" s="36"/>
      <c r="C844" s="204" t="s">
        <v>1121</v>
      </c>
      <c r="D844" s="204" t="s">
        <v>143</v>
      </c>
      <c r="E844" s="205" t="s">
        <v>1122</v>
      </c>
      <c r="F844" s="206" t="s">
        <v>1123</v>
      </c>
      <c r="G844" s="207" t="s">
        <v>281</v>
      </c>
      <c r="H844" s="208">
        <v>150.86500000000001</v>
      </c>
      <c r="I844" s="209"/>
      <c r="J844" s="210">
        <f>ROUND(I844*H844,2)</f>
        <v>0</v>
      </c>
      <c r="K844" s="206" t="s">
        <v>147</v>
      </c>
      <c r="L844" s="40"/>
      <c r="M844" s="211" t="s">
        <v>1</v>
      </c>
      <c r="N844" s="212" t="s">
        <v>44</v>
      </c>
      <c r="O844" s="72"/>
      <c r="P844" s="213">
        <f>O844*H844</f>
        <v>0</v>
      </c>
      <c r="Q844" s="213">
        <v>0</v>
      </c>
      <c r="R844" s="213">
        <f>Q844*H844</f>
        <v>0</v>
      </c>
      <c r="S844" s="213">
        <v>0</v>
      </c>
      <c r="T844" s="214">
        <f>S844*H844</f>
        <v>0</v>
      </c>
      <c r="U844" s="35"/>
      <c r="V844" s="35"/>
      <c r="W844" s="35"/>
      <c r="X844" s="35"/>
      <c r="Y844" s="35"/>
      <c r="Z844" s="35"/>
      <c r="AA844" s="35"/>
      <c r="AB844" s="35"/>
      <c r="AC844" s="35"/>
      <c r="AD844" s="35"/>
      <c r="AE844" s="35"/>
      <c r="AR844" s="215" t="s">
        <v>148</v>
      </c>
      <c r="AT844" s="215" t="s">
        <v>143</v>
      </c>
      <c r="AU844" s="215" t="s">
        <v>89</v>
      </c>
      <c r="AY844" s="18" t="s">
        <v>141</v>
      </c>
      <c r="BE844" s="216">
        <f>IF(N844="základní",J844,0)</f>
        <v>0</v>
      </c>
      <c r="BF844" s="216">
        <f>IF(N844="snížená",J844,0)</f>
        <v>0</v>
      </c>
      <c r="BG844" s="216">
        <f>IF(N844="zákl. přenesená",J844,0)</f>
        <v>0</v>
      </c>
      <c r="BH844" s="216">
        <f>IF(N844="sníž. přenesená",J844,0)</f>
        <v>0</v>
      </c>
      <c r="BI844" s="216">
        <f>IF(N844="nulová",J844,0)</f>
        <v>0</v>
      </c>
      <c r="BJ844" s="18" t="s">
        <v>87</v>
      </c>
      <c r="BK844" s="216">
        <f>ROUND(I844*H844,2)</f>
        <v>0</v>
      </c>
      <c r="BL844" s="18" t="s">
        <v>148</v>
      </c>
      <c r="BM844" s="215" t="s">
        <v>1124</v>
      </c>
    </row>
    <row r="845" spans="1:65" s="13" customFormat="1" ht="11.25">
      <c r="B845" s="217"/>
      <c r="C845" s="218"/>
      <c r="D845" s="219" t="s">
        <v>150</v>
      </c>
      <c r="E845" s="220" t="s">
        <v>1</v>
      </c>
      <c r="F845" s="221" t="s">
        <v>1125</v>
      </c>
      <c r="G845" s="218"/>
      <c r="H845" s="220" t="s">
        <v>1</v>
      </c>
      <c r="I845" s="222"/>
      <c r="J845" s="218"/>
      <c r="K845" s="218"/>
      <c r="L845" s="223"/>
      <c r="M845" s="224"/>
      <c r="N845" s="225"/>
      <c r="O845" s="225"/>
      <c r="P845" s="225"/>
      <c r="Q845" s="225"/>
      <c r="R845" s="225"/>
      <c r="S845" s="225"/>
      <c r="T845" s="226"/>
      <c r="AT845" s="227" t="s">
        <v>150</v>
      </c>
      <c r="AU845" s="227" t="s">
        <v>89</v>
      </c>
      <c r="AV845" s="13" t="s">
        <v>87</v>
      </c>
      <c r="AW845" s="13" t="s">
        <v>34</v>
      </c>
      <c r="AX845" s="13" t="s">
        <v>79</v>
      </c>
      <c r="AY845" s="227" t="s">
        <v>141</v>
      </c>
    </row>
    <row r="846" spans="1:65" s="14" customFormat="1" ht="11.25">
      <c r="B846" s="228"/>
      <c r="C846" s="229"/>
      <c r="D846" s="219" t="s">
        <v>150</v>
      </c>
      <c r="E846" s="230" t="s">
        <v>1</v>
      </c>
      <c r="F846" s="231" t="s">
        <v>1126</v>
      </c>
      <c r="G846" s="229"/>
      <c r="H846" s="232">
        <v>150.86500000000001</v>
      </c>
      <c r="I846" s="233"/>
      <c r="J846" s="229"/>
      <c r="K846" s="229"/>
      <c r="L846" s="234"/>
      <c r="M846" s="235"/>
      <c r="N846" s="236"/>
      <c r="O846" s="236"/>
      <c r="P846" s="236"/>
      <c r="Q846" s="236"/>
      <c r="R846" s="236"/>
      <c r="S846" s="236"/>
      <c r="T846" s="237"/>
      <c r="AT846" s="238" t="s">
        <v>150</v>
      </c>
      <c r="AU846" s="238" t="s">
        <v>89</v>
      </c>
      <c r="AV846" s="14" t="s">
        <v>89</v>
      </c>
      <c r="AW846" s="14" t="s">
        <v>34</v>
      </c>
      <c r="AX846" s="14" t="s">
        <v>87</v>
      </c>
      <c r="AY846" s="238" t="s">
        <v>141</v>
      </c>
    </row>
    <row r="847" spans="1:65" s="2" customFormat="1" ht="36" customHeight="1">
      <c r="A847" s="35"/>
      <c r="B847" s="36"/>
      <c r="C847" s="204" t="s">
        <v>1127</v>
      </c>
      <c r="D847" s="204" t="s">
        <v>143</v>
      </c>
      <c r="E847" s="205" t="s">
        <v>1128</v>
      </c>
      <c r="F847" s="206" t="s">
        <v>1129</v>
      </c>
      <c r="G847" s="207" t="s">
        <v>281</v>
      </c>
      <c r="H847" s="208">
        <v>5.5039999999999996</v>
      </c>
      <c r="I847" s="209"/>
      <c r="J847" s="210">
        <f>ROUND(I847*H847,2)</f>
        <v>0</v>
      </c>
      <c r="K847" s="206" t="s">
        <v>147</v>
      </c>
      <c r="L847" s="40"/>
      <c r="M847" s="211" t="s">
        <v>1</v>
      </c>
      <c r="N847" s="212" t="s">
        <v>44</v>
      </c>
      <c r="O847" s="72"/>
      <c r="P847" s="213">
        <f>O847*H847</f>
        <v>0</v>
      </c>
      <c r="Q847" s="213">
        <v>0</v>
      </c>
      <c r="R847" s="213">
        <f>Q847*H847</f>
        <v>0</v>
      </c>
      <c r="S847" s="213">
        <v>0</v>
      </c>
      <c r="T847" s="214">
        <f>S847*H847</f>
        <v>0</v>
      </c>
      <c r="U847" s="35"/>
      <c r="V847" s="35"/>
      <c r="W847" s="35"/>
      <c r="X847" s="35"/>
      <c r="Y847" s="35"/>
      <c r="Z847" s="35"/>
      <c r="AA847" s="35"/>
      <c r="AB847" s="35"/>
      <c r="AC847" s="35"/>
      <c r="AD847" s="35"/>
      <c r="AE847" s="35"/>
      <c r="AR847" s="215" t="s">
        <v>148</v>
      </c>
      <c r="AT847" s="215" t="s">
        <v>143</v>
      </c>
      <c r="AU847" s="215" t="s">
        <v>89</v>
      </c>
      <c r="AY847" s="18" t="s">
        <v>141</v>
      </c>
      <c r="BE847" s="216">
        <f>IF(N847="základní",J847,0)</f>
        <v>0</v>
      </c>
      <c r="BF847" s="216">
        <f>IF(N847="snížená",J847,0)</f>
        <v>0</v>
      </c>
      <c r="BG847" s="216">
        <f>IF(N847="zákl. přenesená",J847,0)</f>
        <v>0</v>
      </c>
      <c r="BH847" s="216">
        <f>IF(N847="sníž. přenesená",J847,0)</f>
        <v>0</v>
      </c>
      <c r="BI847" s="216">
        <f>IF(N847="nulová",J847,0)</f>
        <v>0</v>
      </c>
      <c r="BJ847" s="18" t="s">
        <v>87</v>
      </c>
      <c r="BK847" s="216">
        <f>ROUND(I847*H847,2)</f>
        <v>0</v>
      </c>
      <c r="BL847" s="18" t="s">
        <v>148</v>
      </c>
      <c r="BM847" s="215" t="s">
        <v>1130</v>
      </c>
    </row>
    <row r="848" spans="1:65" s="13" customFormat="1" ht="11.25">
      <c r="B848" s="217"/>
      <c r="C848" s="218"/>
      <c r="D848" s="219" t="s">
        <v>150</v>
      </c>
      <c r="E848" s="220" t="s">
        <v>1</v>
      </c>
      <c r="F848" s="221" t="s">
        <v>1105</v>
      </c>
      <c r="G848" s="218"/>
      <c r="H848" s="220" t="s">
        <v>1</v>
      </c>
      <c r="I848" s="222"/>
      <c r="J848" s="218"/>
      <c r="K848" s="218"/>
      <c r="L848" s="223"/>
      <c r="M848" s="224"/>
      <c r="N848" s="225"/>
      <c r="O848" s="225"/>
      <c r="P848" s="225"/>
      <c r="Q848" s="225"/>
      <c r="R848" s="225"/>
      <c r="S848" s="225"/>
      <c r="T848" s="226"/>
      <c r="AT848" s="227" t="s">
        <v>150</v>
      </c>
      <c r="AU848" s="227" t="s">
        <v>89</v>
      </c>
      <c r="AV848" s="13" t="s">
        <v>87</v>
      </c>
      <c r="AW848" s="13" t="s">
        <v>34</v>
      </c>
      <c r="AX848" s="13" t="s">
        <v>79</v>
      </c>
      <c r="AY848" s="227" t="s">
        <v>141</v>
      </c>
    </row>
    <row r="849" spans="1:65" s="14" customFormat="1" ht="11.25">
      <c r="B849" s="228"/>
      <c r="C849" s="229"/>
      <c r="D849" s="219" t="s">
        <v>150</v>
      </c>
      <c r="E849" s="230" t="s">
        <v>1</v>
      </c>
      <c r="F849" s="231" t="s">
        <v>1106</v>
      </c>
      <c r="G849" s="229"/>
      <c r="H849" s="232">
        <v>2.8159999999999998</v>
      </c>
      <c r="I849" s="233"/>
      <c r="J849" s="229"/>
      <c r="K849" s="229"/>
      <c r="L849" s="234"/>
      <c r="M849" s="235"/>
      <c r="N849" s="236"/>
      <c r="O849" s="236"/>
      <c r="P849" s="236"/>
      <c r="Q849" s="236"/>
      <c r="R849" s="236"/>
      <c r="S849" s="236"/>
      <c r="T849" s="237"/>
      <c r="AT849" s="238" t="s">
        <v>150</v>
      </c>
      <c r="AU849" s="238" t="s">
        <v>89</v>
      </c>
      <c r="AV849" s="14" t="s">
        <v>89</v>
      </c>
      <c r="AW849" s="14" t="s">
        <v>34</v>
      </c>
      <c r="AX849" s="14" t="s">
        <v>79</v>
      </c>
      <c r="AY849" s="238" t="s">
        <v>141</v>
      </c>
    </row>
    <row r="850" spans="1:65" s="13" customFormat="1" ht="11.25">
      <c r="B850" s="217"/>
      <c r="C850" s="218"/>
      <c r="D850" s="219" t="s">
        <v>150</v>
      </c>
      <c r="E850" s="220" t="s">
        <v>1</v>
      </c>
      <c r="F850" s="221" t="s">
        <v>1107</v>
      </c>
      <c r="G850" s="218"/>
      <c r="H850" s="220" t="s">
        <v>1</v>
      </c>
      <c r="I850" s="222"/>
      <c r="J850" s="218"/>
      <c r="K850" s="218"/>
      <c r="L850" s="223"/>
      <c r="M850" s="224"/>
      <c r="N850" s="225"/>
      <c r="O850" s="225"/>
      <c r="P850" s="225"/>
      <c r="Q850" s="225"/>
      <c r="R850" s="225"/>
      <c r="S850" s="225"/>
      <c r="T850" s="226"/>
      <c r="AT850" s="227" t="s">
        <v>150</v>
      </c>
      <c r="AU850" s="227" t="s">
        <v>89</v>
      </c>
      <c r="AV850" s="13" t="s">
        <v>87</v>
      </c>
      <c r="AW850" s="13" t="s">
        <v>34</v>
      </c>
      <c r="AX850" s="13" t="s">
        <v>79</v>
      </c>
      <c r="AY850" s="227" t="s">
        <v>141</v>
      </c>
    </row>
    <row r="851" spans="1:65" s="14" customFormat="1" ht="11.25">
      <c r="B851" s="228"/>
      <c r="C851" s="229"/>
      <c r="D851" s="219" t="s">
        <v>150</v>
      </c>
      <c r="E851" s="230" t="s">
        <v>1</v>
      </c>
      <c r="F851" s="231" t="s">
        <v>1108</v>
      </c>
      <c r="G851" s="229"/>
      <c r="H851" s="232">
        <v>2.6880000000000002</v>
      </c>
      <c r="I851" s="233"/>
      <c r="J851" s="229"/>
      <c r="K851" s="229"/>
      <c r="L851" s="234"/>
      <c r="M851" s="235"/>
      <c r="N851" s="236"/>
      <c r="O851" s="236"/>
      <c r="P851" s="236"/>
      <c r="Q851" s="236"/>
      <c r="R851" s="236"/>
      <c r="S851" s="236"/>
      <c r="T851" s="237"/>
      <c r="AT851" s="238" t="s">
        <v>150</v>
      </c>
      <c r="AU851" s="238" t="s">
        <v>89</v>
      </c>
      <c r="AV851" s="14" t="s">
        <v>89</v>
      </c>
      <c r="AW851" s="14" t="s">
        <v>34</v>
      </c>
      <c r="AX851" s="14" t="s">
        <v>79</v>
      </c>
      <c r="AY851" s="238" t="s">
        <v>141</v>
      </c>
    </row>
    <row r="852" spans="1:65" s="15" customFormat="1" ht="11.25">
      <c r="B852" s="239"/>
      <c r="C852" s="240"/>
      <c r="D852" s="219" t="s">
        <v>150</v>
      </c>
      <c r="E852" s="241" t="s">
        <v>1</v>
      </c>
      <c r="F852" s="242" t="s">
        <v>221</v>
      </c>
      <c r="G852" s="240"/>
      <c r="H852" s="243">
        <v>5.5039999999999996</v>
      </c>
      <c r="I852" s="244"/>
      <c r="J852" s="240"/>
      <c r="K852" s="240"/>
      <c r="L852" s="245"/>
      <c r="M852" s="246"/>
      <c r="N852" s="247"/>
      <c r="O852" s="247"/>
      <c r="P852" s="247"/>
      <c r="Q852" s="247"/>
      <c r="R852" s="247"/>
      <c r="S852" s="247"/>
      <c r="T852" s="248"/>
      <c r="AT852" s="249" t="s">
        <v>150</v>
      </c>
      <c r="AU852" s="249" t="s">
        <v>89</v>
      </c>
      <c r="AV852" s="15" t="s">
        <v>148</v>
      </c>
      <c r="AW852" s="15" t="s">
        <v>34</v>
      </c>
      <c r="AX852" s="15" t="s">
        <v>87</v>
      </c>
      <c r="AY852" s="249" t="s">
        <v>141</v>
      </c>
    </row>
    <row r="853" spans="1:65" s="2" customFormat="1" ht="24" customHeight="1">
      <c r="A853" s="35"/>
      <c r="B853" s="36"/>
      <c r="C853" s="204" t="s">
        <v>1131</v>
      </c>
      <c r="D853" s="204" t="s">
        <v>143</v>
      </c>
      <c r="E853" s="205" t="s">
        <v>1132</v>
      </c>
      <c r="F853" s="206" t="s">
        <v>1133</v>
      </c>
      <c r="G853" s="207" t="s">
        <v>281</v>
      </c>
      <c r="H853" s="208">
        <v>771.76400000000001</v>
      </c>
      <c r="I853" s="209"/>
      <c r="J853" s="210">
        <f>ROUND(I853*H853,2)</f>
        <v>0</v>
      </c>
      <c r="K853" s="206" t="s">
        <v>147</v>
      </c>
      <c r="L853" s="40"/>
      <c r="M853" s="211" t="s">
        <v>1</v>
      </c>
      <c r="N853" s="212" t="s">
        <v>44</v>
      </c>
      <c r="O853" s="72"/>
      <c r="P853" s="213">
        <f>O853*H853</f>
        <v>0</v>
      </c>
      <c r="Q853" s="213">
        <v>0</v>
      </c>
      <c r="R853" s="213">
        <f>Q853*H853</f>
        <v>0</v>
      </c>
      <c r="S853" s="213">
        <v>0</v>
      </c>
      <c r="T853" s="214">
        <f>S853*H853</f>
        <v>0</v>
      </c>
      <c r="U853" s="35"/>
      <c r="V853" s="35"/>
      <c r="W853" s="35"/>
      <c r="X853" s="35"/>
      <c r="Y853" s="35"/>
      <c r="Z853" s="35"/>
      <c r="AA853" s="35"/>
      <c r="AB853" s="35"/>
      <c r="AC853" s="35"/>
      <c r="AD853" s="35"/>
      <c r="AE853" s="35"/>
      <c r="AR853" s="215" t="s">
        <v>148</v>
      </c>
      <c r="AT853" s="215" t="s">
        <v>143</v>
      </c>
      <c r="AU853" s="215" t="s">
        <v>89</v>
      </c>
      <c r="AY853" s="18" t="s">
        <v>141</v>
      </c>
      <c r="BE853" s="216">
        <f>IF(N853="základní",J853,0)</f>
        <v>0</v>
      </c>
      <c r="BF853" s="216">
        <f>IF(N853="snížená",J853,0)</f>
        <v>0</v>
      </c>
      <c r="BG853" s="216">
        <f>IF(N853="zákl. přenesená",J853,0)</f>
        <v>0</v>
      </c>
      <c r="BH853" s="216">
        <f>IF(N853="sníž. přenesená",J853,0)</f>
        <v>0</v>
      </c>
      <c r="BI853" s="216">
        <f>IF(N853="nulová",J853,0)</f>
        <v>0</v>
      </c>
      <c r="BJ853" s="18" t="s">
        <v>87</v>
      </c>
      <c r="BK853" s="216">
        <f>ROUND(I853*H853,2)</f>
        <v>0</v>
      </c>
      <c r="BL853" s="18" t="s">
        <v>148</v>
      </c>
      <c r="BM853" s="215" t="s">
        <v>1134</v>
      </c>
    </row>
    <row r="854" spans="1:65" s="13" customFormat="1" ht="11.25">
      <c r="B854" s="217"/>
      <c r="C854" s="218"/>
      <c r="D854" s="219" t="s">
        <v>150</v>
      </c>
      <c r="E854" s="220" t="s">
        <v>1</v>
      </c>
      <c r="F854" s="221" t="s">
        <v>1135</v>
      </c>
      <c r="G854" s="218"/>
      <c r="H854" s="220" t="s">
        <v>1</v>
      </c>
      <c r="I854" s="222"/>
      <c r="J854" s="218"/>
      <c r="K854" s="218"/>
      <c r="L854" s="223"/>
      <c r="M854" s="224"/>
      <c r="N854" s="225"/>
      <c r="O854" s="225"/>
      <c r="P854" s="225"/>
      <c r="Q854" s="225"/>
      <c r="R854" s="225"/>
      <c r="S854" s="225"/>
      <c r="T854" s="226"/>
      <c r="AT854" s="227" t="s">
        <v>150</v>
      </c>
      <c r="AU854" s="227" t="s">
        <v>89</v>
      </c>
      <c r="AV854" s="13" t="s">
        <v>87</v>
      </c>
      <c r="AW854" s="13" t="s">
        <v>34</v>
      </c>
      <c r="AX854" s="13" t="s">
        <v>79</v>
      </c>
      <c r="AY854" s="227" t="s">
        <v>141</v>
      </c>
    </row>
    <row r="855" spans="1:65" s="14" customFormat="1" ht="11.25">
      <c r="B855" s="228"/>
      <c r="C855" s="229"/>
      <c r="D855" s="219" t="s">
        <v>150</v>
      </c>
      <c r="E855" s="230" t="s">
        <v>1</v>
      </c>
      <c r="F855" s="231" t="s">
        <v>1136</v>
      </c>
      <c r="G855" s="229"/>
      <c r="H855" s="232">
        <v>771.76400000000001</v>
      </c>
      <c r="I855" s="233"/>
      <c r="J855" s="229"/>
      <c r="K855" s="229"/>
      <c r="L855" s="234"/>
      <c r="M855" s="235"/>
      <c r="N855" s="236"/>
      <c r="O855" s="236"/>
      <c r="P855" s="236"/>
      <c r="Q855" s="236"/>
      <c r="R855" s="236"/>
      <c r="S855" s="236"/>
      <c r="T855" s="237"/>
      <c r="AT855" s="238" t="s">
        <v>150</v>
      </c>
      <c r="AU855" s="238" t="s">
        <v>89</v>
      </c>
      <c r="AV855" s="14" t="s">
        <v>89</v>
      </c>
      <c r="AW855" s="14" t="s">
        <v>34</v>
      </c>
      <c r="AX855" s="14" t="s">
        <v>87</v>
      </c>
      <c r="AY855" s="238" t="s">
        <v>141</v>
      </c>
    </row>
    <row r="856" spans="1:65" s="2" customFormat="1" ht="24" customHeight="1">
      <c r="A856" s="35"/>
      <c r="B856" s="36"/>
      <c r="C856" s="204" t="s">
        <v>1137</v>
      </c>
      <c r="D856" s="204" t="s">
        <v>143</v>
      </c>
      <c r="E856" s="205" t="s">
        <v>353</v>
      </c>
      <c r="F856" s="206" t="s">
        <v>354</v>
      </c>
      <c r="G856" s="207" t="s">
        <v>281</v>
      </c>
      <c r="H856" s="208">
        <v>1183.5999999999999</v>
      </c>
      <c r="I856" s="209"/>
      <c r="J856" s="210">
        <f>ROUND(I856*H856,2)</f>
        <v>0</v>
      </c>
      <c r="K856" s="206" t="s">
        <v>147</v>
      </c>
      <c r="L856" s="40"/>
      <c r="M856" s="211" t="s">
        <v>1</v>
      </c>
      <c r="N856" s="212" t="s">
        <v>44</v>
      </c>
      <c r="O856" s="72"/>
      <c r="P856" s="213">
        <f>O856*H856</f>
        <v>0</v>
      </c>
      <c r="Q856" s="213">
        <v>0</v>
      </c>
      <c r="R856" s="213">
        <f>Q856*H856</f>
        <v>0</v>
      </c>
      <c r="S856" s="213">
        <v>0</v>
      </c>
      <c r="T856" s="214">
        <f>S856*H856</f>
        <v>0</v>
      </c>
      <c r="U856" s="35"/>
      <c r="V856" s="35"/>
      <c r="W856" s="35"/>
      <c r="X856" s="35"/>
      <c r="Y856" s="35"/>
      <c r="Z856" s="35"/>
      <c r="AA856" s="35"/>
      <c r="AB856" s="35"/>
      <c r="AC856" s="35"/>
      <c r="AD856" s="35"/>
      <c r="AE856" s="35"/>
      <c r="AR856" s="215" t="s">
        <v>148</v>
      </c>
      <c r="AT856" s="215" t="s">
        <v>143</v>
      </c>
      <c r="AU856" s="215" t="s">
        <v>89</v>
      </c>
      <c r="AY856" s="18" t="s">
        <v>141</v>
      </c>
      <c r="BE856" s="216">
        <f>IF(N856="základní",J856,0)</f>
        <v>0</v>
      </c>
      <c r="BF856" s="216">
        <f>IF(N856="snížená",J856,0)</f>
        <v>0</v>
      </c>
      <c r="BG856" s="216">
        <f>IF(N856="zákl. přenesená",J856,0)</f>
        <v>0</v>
      </c>
      <c r="BH856" s="216">
        <f>IF(N856="sníž. přenesená",J856,0)</f>
        <v>0</v>
      </c>
      <c r="BI856" s="216">
        <f>IF(N856="nulová",J856,0)</f>
        <v>0</v>
      </c>
      <c r="BJ856" s="18" t="s">
        <v>87</v>
      </c>
      <c r="BK856" s="216">
        <f>ROUND(I856*H856,2)</f>
        <v>0</v>
      </c>
      <c r="BL856" s="18" t="s">
        <v>148</v>
      </c>
      <c r="BM856" s="215" t="s">
        <v>1138</v>
      </c>
    </row>
    <row r="857" spans="1:65" s="13" customFormat="1" ht="11.25">
      <c r="B857" s="217"/>
      <c r="C857" s="218"/>
      <c r="D857" s="219" t="s">
        <v>150</v>
      </c>
      <c r="E857" s="220" t="s">
        <v>1</v>
      </c>
      <c r="F857" s="221" t="s">
        <v>1139</v>
      </c>
      <c r="G857" s="218"/>
      <c r="H857" s="220" t="s">
        <v>1</v>
      </c>
      <c r="I857" s="222"/>
      <c r="J857" s="218"/>
      <c r="K857" s="218"/>
      <c r="L857" s="223"/>
      <c r="M857" s="224"/>
      <c r="N857" s="225"/>
      <c r="O857" s="225"/>
      <c r="P857" s="225"/>
      <c r="Q857" s="225"/>
      <c r="R857" s="225"/>
      <c r="S857" s="225"/>
      <c r="T857" s="226"/>
      <c r="AT857" s="227" t="s">
        <v>150</v>
      </c>
      <c r="AU857" s="227" t="s">
        <v>89</v>
      </c>
      <c r="AV857" s="13" t="s">
        <v>87</v>
      </c>
      <c r="AW857" s="13" t="s">
        <v>34</v>
      </c>
      <c r="AX857" s="13" t="s">
        <v>79</v>
      </c>
      <c r="AY857" s="227" t="s">
        <v>141</v>
      </c>
    </row>
    <row r="858" spans="1:65" s="14" customFormat="1" ht="11.25">
      <c r="B858" s="228"/>
      <c r="C858" s="229"/>
      <c r="D858" s="219" t="s">
        <v>150</v>
      </c>
      <c r="E858" s="230" t="s">
        <v>1</v>
      </c>
      <c r="F858" s="231" t="s">
        <v>1140</v>
      </c>
      <c r="G858" s="229"/>
      <c r="H858" s="232">
        <v>1183.5999999999999</v>
      </c>
      <c r="I858" s="233"/>
      <c r="J858" s="229"/>
      <c r="K858" s="229"/>
      <c r="L858" s="234"/>
      <c r="M858" s="235"/>
      <c r="N858" s="236"/>
      <c r="O858" s="236"/>
      <c r="P858" s="236"/>
      <c r="Q858" s="236"/>
      <c r="R858" s="236"/>
      <c r="S858" s="236"/>
      <c r="T858" s="237"/>
      <c r="AT858" s="238" t="s">
        <v>150</v>
      </c>
      <c r="AU858" s="238" t="s">
        <v>89</v>
      </c>
      <c r="AV858" s="14" t="s">
        <v>89</v>
      </c>
      <c r="AW858" s="14" t="s">
        <v>34</v>
      </c>
      <c r="AX858" s="14" t="s">
        <v>87</v>
      </c>
      <c r="AY858" s="238" t="s">
        <v>141</v>
      </c>
    </row>
    <row r="859" spans="1:65" s="12" customFormat="1" ht="22.9" customHeight="1">
      <c r="B859" s="188"/>
      <c r="C859" s="189"/>
      <c r="D859" s="190" t="s">
        <v>78</v>
      </c>
      <c r="E859" s="202" t="s">
        <v>1141</v>
      </c>
      <c r="F859" s="202" t="s">
        <v>1142</v>
      </c>
      <c r="G859" s="189"/>
      <c r="H859" s="189"/>
      <c r="I859" s="192"/>
      <c r="J859" s="203">
        <f>BK859</f>
        <v>0</v>
      </c>
      <c r="K859" s="189"/>
      <c r="L859" s="194"/>
      <c r="M859" s="195"/>
      <c r="N859" s="196"/>
      <c r="O859" s="196"/>
      <c r="P859" s="197">
        <f>P860</f>
        <v>0</v>
      </c>
      <c r="Q859" s="196"/>
      <c r="R859" s="197">
        <f>R860</f>
        <v>0</v>
      </c>
      <c r="S859" s="196"/>
      <c r="T859" s="198">
        <f>T860</f>
        <v>0</v>
      </c>
      <c r="AR859" s="199" t="s">
        <v>87</v>
      </c>
      <c r="AT859" s="200" t="s">
        <v>78</v>
      </c>
      <c r="AU859" s="200" t="s">
        <v>87</v>
      </c>
      <c r="AY859" s="199" t="s">
        <v>141</v>
      </c>
      <c r="BK859" s="201">
        <f>BK860</f>
        <v>0</v>
      </c>
    </row>
    <row r="860" spans="1:65" s="2" customFormat="1" ht="24" customHeight="1">
      <c r="A860" s="35"/>
      <c r="B860" s="36"/>
      <c r="C860" s="204" t="s">
        <v>1143</v>
      </c>
      <c r="D860" s="204" t="s">
        <v>143</v>
      </c>
      <c r="E860" s="205" t="s">
        <v>1144</v>
      </c>
      <c r="F860" s="206" t="s">
        <v>1145</v>
      </c>
      <c r="G860" s="207" t="s">
        <v>281</v>
      </c>
      <c r="H860" s="208">
        <v>1146.172</v>
      </c>
      <c r="I860" s="209"/>
      <c r="J860" s="210">
        <f>ROUND(I860*H860,2)</f>
        <v>0</v>
      </c>
      <c r="K860" s="206" t="s">
        <v>147</v>
      </c>
      <c r="L860" s="40"/>
      <c r="M860" s="211" t="s">
        <v>1</v>
      </c>
      <c r="N860" s="212" t="s">
        <v>44</v>
      </c>
      <c r="O860" s="72"/>
      <c r="P860" s="213">
        <f>O860*H860</f>
        <v>0</v>
      </c>
      <c r="Q860" s="213">
        <v>0</v>
      </c>
      <c r="R860" s="213">
        <f>Q860*H860</f>
        <v>0</v>
      </c>
      <c r="S860" s="213">
        <v>0</v>
      </c>
      <c r="T860" s="214">
        <f>S860*H860</f>
        <v>0</v>
      </c>
      <c r="U860" s="35"/>
      <c r="V860" s="35"/>
      <c r="W860" s="35"/>
      <c r="X860" s="35"/>
      <c r="Y860" s="35"/>
      <c r="Z860" s="35"/>
      <c r="AA860" s="35"/>
      <c r="AB860" s="35"/>
      <c r="AC860" s="35"/>
      <c r="AD860" s="35"/>
      <c r="AE860" s="35"/>
      <c r="AR860" s="215" t="s">
        <v>148</v>
      </c>
      <c r="AT860" s="215" t="s">
        <v>143</v>
      </c>
      <c r="AU860" s="215" t="s">
        <v>89</v>
      </c>
      <c r="AY860" s="18" t="s">
        <v>141</v>
      </c>
      <c r="BE860" s="216">
        <f>IF(N860="základní",J860,0)</f>
        <v>0</v>
      </c>
      <c r="BF860" s="216">
        <f>IF(N860="snížená",J860,0)</f>
        <v>0</v>
      </c>
      <c r="BG860" s="216">
        <f>IF(N860="zákl. přenesená",J860,0)</f>
        <v>0</v>
      </c>
      <c r="BH860" s="216">
        <f>IF(N860="sníž. přenesená",J860,0)</f>
        <v>0</v>
      </c>
      <c r="BI860" s="216">
        <f>IF(N860="nulová",J860,0)</f>
        <v>0</v>
      </c>
      <c r="BJ860" s="18" t="s">
        <v>87</v>
      </c>
      <c r="BK860" s="216">
        <f>ROUND(I860*H860,2)</f>
        <v>0</v>
      </c>
      <c r="BL860" s="18" t="s">
        <v>148</v>
      </c>
      <c r="BM860" s="215" t="s">
        <v>1146</v>
      </c>
    </row>
    <row r="861" spans="1:65" s="12" customFormat="1" ht="25.9" customHeight="1">
      <c r="B861" s="188"/>
      <c r="C861" s="189"/>
      <c r="D861" s="190" t="s">
        <v>78</v>
      </c>
      <c r="E861" s="191" t="s">
        <v>278</v>
      </c>
      <c r="F861" s="191" t="s">
        <v>1147</v>
      </c>
      <c r="G861" s="189"/>
      <c r="H861" s="189"/>
      <c r="I861" s="192"/>
      <c r="J861" s="193">
        <f>BK861</f>
        <v>0</v>
      </c>
      <c r="K861" s="189"/>
      <c r="L861" s="194"/>
      <c r="M861" s="195"/>
      <c r="N861" s="196"/>
      <c r="O861" s="196"/>
      <c r="P861" s="197">
        <f>P862</f>
        <v>0</v>
      </c>
      <c r="Q861" s="196"/>
      <c r="R861" s="197">
        <f>R862</f>
        <v>38.635199999999998</v>
      </c>
      <c r="S861" s="196"/>
      <c r="T861" s="198">
        <f>T862</f>
        <v>0</v>
      </c>
      <c r="AR861" s="199" t="s">
        <v>159</v>
      </c>
      <c r="AT861" s="200" t="s">
        <v>78</v>
      </c>
      <c r="AU861" s="200" t="s">
        <v>79</v>
      </c>
      <c r="AY861" s="199" t="s">
        <v>141</v>
      </c>
      <c r="BK861" s="201">
        <f>BK862</f>
        <v>0</v>
      </c>
    </row>
    <row r="862" spans="1:65" s="12" customFormat="1" ht="22.9" customHeight="1">
      <c r="B862" s="188"/>
      <c r="C862" s="189"/>
      <c r="D862" s="190" t="s">
        <v>78</v>
      </c>
      <c r="E862" s="202" t="s">
        <v>1148</v>
      </c>
      <c r="F862" s="202" t="s">
        <v>1149</v>
      </c>
      <c r="G862" s="189"/>
      <c r="H862" s="189"/>
      <c r="I862" s="192"/>
      <c r="J862" s="203">
        <f>BK862</f>
        <v>0</v>
      </c>
      <c r="K862" s="189"/>
      <c r="L862" s="194"/>
      <c r="M862" s="195"/>
      <c r="N862" s="196"/>
      <c r="O862" s="196"/>
      <c r="P862" s="197">
        <f>SUM(P863:P946)</f>
        <v>0</v>
      </c>
      <c r="Q862" s="196"/>
      <c r="R862" s="197">
        <f>SUM(R863:R946)</f>
        <v>38.635199999999998</v>
      </c>
      <c r="S862" s="196"/>
      <c r="T862" s="198">
        <f>SUM(T863:T946)</f>
        <v>0</v>
      </c>
      <c r="AR862" s="199" t="s">
        <v>159</v>
      </c>
      <c r="AT862" s="200" t="s">
        <v>78</v>
      </c>
      <c r="AU862" s="200" t="s">
        <v>87</v>
      </c>
      <c r="AY862" s="199" t="s">
        <v>141</v>
      </c>
      <c r="BK862" s="201">
        <f>SUM(BK863:BK946)</f>
        <v>0</v>
      </c>
    </row>
    <row r="863" spans="1:65" s="2" customFormat="1" ht="24" customHeight="1">
      <c r="A863" s="35"/>
      <c r="B863" s="36"/>
      <c r="C863" s="204" t="s">
        <v>1150</v>
      </c>
      <c r="D863" s="204" t="s">
        <v>143</v>
      </c>
      <c r="E863" s="205" t="s">
        <v>1151</v>
      </c>
      <c r="F863" s="206" t="s">
        <v>1152</v>
      </c>
      <c r="G863" s="207" t="s">
        <v>486</v>
      </c>
      <c r="H863" s="208">
        <v>20.8</v>
      </c>
      <c r="I863" s="209"/>
      <c r="J863" s="210">
        <f>ROUND(I863*H863,2)</f>
        <v>0</v>
      </c>
      <c r="K863" s="206" t="s">
        <v>147</v>
      </c>
      <c r="L863" s="40"/>
      <c r="M863" s="211" t="s">
        <v>1</v>
      </c>
      <c r="N863" s="212" t="s">
        <v>44</v>
      </c>
      <c r="O863" s="72"/>
      <c r="P863" s="213">
        <f>O863*H863</f>
        <v>0</v>
      </c>
      <c r="Q863" s="213">
        <v>0</v>
      </c>
      <c r="R863" s="213">
        <f>Q863*H863</f>
        <v>0</v>
      </c>
      <c r="S863" s="213">
        <v>0</v>
      </c>
      <c r="T863" s="214">
        <f>S863*H863</f>
        <v>0</v>
      </c>
      <c r="U863" s="35"/>
      <c r="V863" s="35"/>
      <c r="W863" s="35"/>
      <c r="X863" s="35"/>
      <c r="Y863" s="35"/>
      <c r="Z863" s="35"/>
      <c r="AA863" s="35"/>
      <c r="AB863" s="35"/>
      <c r="AC863" s="35"/>
      <c r="AD863" s="35"/>
      <c r="AE863" s="35"/>
      <c r="AR863" s="215" t="s">
        <v>148</v>
      </c>
      <c r="AT863" s="215" t="s">
        <v>143</v>
      </c>
      <c r="AU863" s="215" t="s">
        <v>89</v>
      </c>
      <c r="AY863" s="18" t="s">
        <v>141</v>
      </c>
      <c r="BE863" s="216">
        <f>IF(N863="základní",J863,0)</f>
        <v>0</v>
      </c>
      <c r="BF863" s="216">
        <f>IF(N863="snížená",J863,0)</f>
        <v>0</v>
      </c>
      <c r="BG863" s="216">
        <f>IF(N863="zákl. přenesená",J863,0)</f>
        <v>0</v>
      </c>
      <c r="BH863" s="216">
        <f>IF(N863="sníž. přenesená",J863,0)</f>
        <v>0</v>
      </c>
      <c r="BI863" s="216">
        <f>IF(N863="nulová",J863,0)</f>
        <v>0</v>
      </c>
      <c r="BJ863" s="18" t="s">
        <v>87</v>
      </c>
      <c r="BK863" s="216">
        <f>ROUND(I863*H863,2)</f>
        <v>0</v>
      </c>
      <c r="BL863" s="18" t="s">
        <v>148</v>
      </c>
      <c r="BM863" s="215" t="s">
        <v>1153</v>
      </c>
    </row>
    <row r="864" spans="1:65" s="13" customFormat="1" ht="22.5">
      <c r="B864" s="217"/>
      <c r="C864" s="218"/>
      <c r="D864" s="219" t="s">
        <v>150</v>
      </c>
      <c r="E864" s="220" t="s">
        <v>1</v>
      </c>
      <c r="F864" s="221" t="s">
        <v>1154</v>
      </c>
      <c r="G864" s="218"/>
      <c r="H864" s="220" t="s">
        <v>1</v>
      </c>
      <c r="I864" s="222"/>
      <c r="J864" s="218"/>
      <c r="K864" s="218"/>
      <c r="L864" s="223"/>
      <c r="M864" s="224"/>
      <c r="N864" s="225"/>
      <c r="O864" s="225"/>
      <c r="P864" s="225"/>
      <c r="Q864" s="225"/>
      <c r="R864" s="225"/>
      <c r="S864" s="225"/>
      <c r="T864" s="226"/>
      <c r="AT864" s="227" t="s">
        <v>150</v>
      </c>
      <c r="AU864" s="227" t="s">
        <v>89</v>
      </c>
      <c r="AV864" s="13" t="s">
        <v>87</v>
      </c>
      <c r="AW864" s="13" t="s">
        <v>34</v>
      </c>
      <c r="AX864" s="13" t="s">
        <v>79</v>
      </c>
      <c r="AY864" s="227" t="s">
        <v>141</v>
      </c>
    </row>
    <row r="865" spans="1:65" s="13" customFormat="1" ht="11.25">
      <c r="B865" s="217"/>
      <c r="C865" s="218"/>
      <c r="D865" s="219" t="s">
        <v>150</v>
      </c>
      <c r="E865" s="220" t="s">
        <v>1</v>
      </c>
      <c r="F865" s="221" t="s">
        <v>157</v>
      </c>
      <c r="G865" s="218"/>
      <c r="H865" s="220" t="s">
        <v>1</v>
      </c>
      <c r="I865" s="222"/>
      <c r="J865" s="218"/>
      <c r="K865" s="218"/>
      <c r="L865" s="223"/>
      <c r="M865" s="224"/>
      <c r="N865" s="225"/>
      <c r="O865" s="225"/>
      <c r="P865" s="225"/>
      <c r="Q865" s="225"/>
      <c r="R865" s="225"/>
      <c r="S865" s="225"/>
      <c r="T865" s="226"/>
      <c r="AT865" s="227" t="s">
        <v>150</v>
      </c>
      <c r="AU865" s="227" t="s">
        <v>89</v>
      </c>
      <c r="AV865" s="13" t="s">
        <v>87</v>
      </c>
      <c r="AW865" s="13" t="s">
        <v>34</v>
      </c>
      <c r="AX865" s="13" t="s">
        <v>79</v>
      </c>
      <c r="AY865" s="227" t="s">
        <v>141</v>
      </c>
    </row>
    <row r="866" spans="1:65" s="13" customFormat="1" ht="11.25">
      <c r="B866" s="217"/>
      <c r="C866" s="218"/>
      <c r="D866" s="219" t="s">
        <v>150</v>
      </c>
      <c r="E866" s="220" t="s">
        <v>1</v>
      </c>
      <c r="F866" s="221" t="s">
        <v>1155</v>
      </c>
      <c r="G866" s="218"/>
      <c r="H866" s="220" t="s">
        <v>1</v>
      </c>
      <c r="I866" s="222"/>
      <c r="J866" s="218"/>
      <c r="K866" s="218"/>
      <c r="L866" s="223"/>
      <c r="M866" s="224"/>
      <c r="N866" s="225"/>
      <c r="O866" s="225"/>
      <c r="P866" s="225"/>
      <c r="Q866" s="225"/>
      <c r="R866" s="225"/>
      <c r="S866" s="225"/>
      <c r="T866" s="226"/>
      <c r="AT866" s="227" t="s">
        <v>150</v>
      </c>
      <c r="AU866" s="227" t="s">
        <v>89</v>
      </c>
      <c r="AV866" s="13" t="s">
        <v>87</v>
      </c>
      <c r="AW866" s="13" t="s">
        <v>34</v>
      </c>
      <c r="AX866" s="13" t="s">
        <v>79</v>
      </c>
      <c r="AY866" s="227" t="s">
        <v>141</v>
      </c>
    </row>
    <row r="867" spans="1:65" s="14" customFormat="1" ht="11.25">
      <c r="B867" s="228"/>
      <c r="C867" s="229"/>
      <c r="D867" s="219" t="s">
        <v>150</v>
      </c>
      <c r="E867" s="230" t="s">
        <v>1</v>
      </c>
      <c r="F867" s="231" t="s">
        <v>1156</v>
      </c>
      <c r="G867" s="229"/>
      <c r="H867" s="232">
        <v>20.8</v>
      </c>
      <c r="I867" s="233"/>
      <c r="J867" s="229"/>
      <c r="K867" s="229"/>
      <c r="L867" s="234"/>
      <c r="M867" s="235"/>
      <c r="N867" s="236"/>
      <c r="O867" s="236"/>
      <c r="P867" s="236"/>
      <c r="Q867" s="236"/>
      <c r="R867" s="236"/>
      <c r="S867" s="236"/>
      <c r="T867" s="237"/>
      <c r="AT867" s="238" t="s">
        <v>150</v>
      </c>
      <c r="AU867" s="238" t="s">
        <v>89</v>
      </c>
      <c r="AV867" s="14" t="s">
        <v>89</v>
      </c>
      <c r="AW867" s="14" t="s">
        <v>34</v>
      </c>
      <c r="AX867" s="14" t="s">
        <v>87</v>
      </c>
      <c r="AY867" s="238" t="s">
        <v>141</v>
      </c>
    </row>
    <row r="868" spans="1:65" s="2" customFormat="1" ht="24" customHeight="1">
      <c r="A868" s="35"/>
      <c r="B868" s="36"/>
      <c r="C868" s="204" t="s">
        <v>1157</v>
      </c>
      <c r="D868" s="204" t="s">
        <v>143</v>
      </c>
      <c r="E868" s="205" t="s">
        <v>1158</v>
      </c>
      <c r="F868" s="206" t="s">
        <v>1159</v>
      </c>
      <c r="G868" s="207" t="s">
        <v>486</v>
      </c>
      <c r="H868" s="208">
        <v>41.6</v>
      </c>
      <c r="I868" s="209"/>
      <c r="J868" s="210">
        <f>ROUND(I868*H868,2)</f>
        <v>0</v>
      </c>
      <c r="K868" s="206" t="s">
        <v>147</v>
      </c>
      <c r="L868" s="40"/>
      <c r="M868" s="211" t="s">
        <v>1</v>
      </c>
      <c r="N868" s="212" t="s">
        <v>44</v>
      </c>
      <c r="O868" s="72"/>
      <c r="P868" s="213">
        <f>O868*H868</f>
        <v>0</v>
      </c>
      <c r="Q868" s="213">
        <v>0</v>
      </c>
      <c r="R868" s="213">
        <f>Q868*H868</f>
        <v>0</v>
      </c>
      <c r="S868" s="213">
        <v>0</v>
      </c>
      <c r="T868" s="214">
        <f>S868*H868</f>
        <v>0</v>
      </c>
      <c r="U868" s="35"/>
      <c r="V868" s="35"/>
      <c r="W868" s="35"/>
      <c r="X868" s="35"/>
      <c r="Y868" s="35"/>
      <c r="Z868" s="35"/>
      <c r="AA868" s="35"/>
      <c r="AB868" s="35"/>
      <c r="AC868" s="35"/>
      <c r="AD868" s="35"/>
      <c r="AE868" s="35"/>
      <c r="AR868" s="215" t="s">
        <v>148</v>
      </c>
      <c r="AT868" s="215" t="s">
        <v>143</v>
      </c>
      <c r="AU868" s="215" t="s">
        <v>89</v>
      </c>
      <c r="AY868" s="18" t="s">
        <v>141</v>
      </c>
      <c r="BE868" s="216">
        <f>IF(N868="základní",J868,0)</f>
        <v>0</v>
      </c>
      <c r="BF868" s="216">
        <f>IF(N868="snížená",J868,0)</f>
        <v>0</v>
      </c>
      <c r="BG868" s="216">
        <f>IF(N868="zákl. přenesená",J868,0)</f>
        <v>0</v>
      </c>
      <c r="BH868" s="216">
        <f>IF(N868="sníž. přenesená",J868,0)</f>
        <v>0</v>
      </c>
      <c r="BI868" s="216">
        <f>IF(N868="nulová",J868,0)</f>
        <v>0</v>
      </c>
      <c r="BJ868" s="18" t="s">
        <v>87</v>
      </c>
      <c r="BK868" s="216">
        <f>ROUND(I868*H868,2)</f>
        <v>0</v>
      </c>
      <c r="BL868" s="18" t="s">
        <v>148</v>
      </c>
      <c r="BM868" s="215" t="s">
        <v>1160</v>
      </c>
    </row>
    <row r="869" spans="1:65" s="13" customFormat="1" ht="22.5">
      <c r="B869" s="217"/>
      <c r="C869" s="218"/>
      <c r="D869" s="219" t="s">
        <v>150</v>
      </c>
      <c r="E869" s="220" t="s">
        <v>1</v>
      </c>
      <c r="F869" s="221" t="s">
        <v>1154</v>
      </c>
      <c r="G869" s="218"/>
      <c r="H869" s="220" t="s">
        <v>1</v>
      </c>
      <c r="I869" s="222"/>
      <c r="J869" s="218"/>
      <c r="K869" s="218"/>
      <c r="L869" s="223"/>
      <c r="M869" s="224"/>
      <c r="N869" s="225"/>
      <c r="O869" s="225"/>
      <c r="P869" s="225"/>
      <c r="Q869" s="225"/>
      <c r="R869" s="225"/>
      <c r="S869" s="225"/>
      <c r="T869" s="226"/>
      <c r="AT869" s="227" t="s">
        <v>150</v>
      </c>
      <c r="AU869" s="227" t="s">
        <v>89</v>
      </c>
      <c r="AV869" s="13" t="s">
        <v>87</v>
      </c>
      <c r="AW869" s="13" t="s">
        <v>34</v>
      </c>
      <c r="AX869" s="13" t="s">
        <v>79</v>
      </c>
      <c r="AY869" s="227" t="s">
        <v>141</v>
      </c>
    </row>
    <row r="870" spans="1:65" s="13" customFormat="1" ht="11.25">
      <c r="B870" s="217"/>
      <c r="C870" s="218"/>
      <c r="D870" s="219" t="s">
        <v>150</v>
      </c>
      <c r="E870" s="220" t="s">
        <v>1</v>
      </c>
      <c r="F870" s="221" t="s">
        <v>157</v>
      </c>
      <c r="G870" s="218"/>
      <c r="H870" s="220" t="s">
        <v>1</v>
      </c>
      <c r="I870" s="222"/>
      <c r="J870" s="218"/>
      <c r="K870" s="218"/>
      <c r="L870" s="223"/>
      <c r="M870" s="224"/>
      <c r="N870" s="225"/>
      <c r="O870" s="225"/>
      <c r="P870" s="225"/>
      <c r="Q870" s="225"/>
      <c r="R870" s="225"/>
      <c r="S870" s="225"/>
      <c r="T870" s="226"/>
      <c r="AT870" s="227" t="s">
        <v>150</v>
      </c>
      <c r="AU870" s="227" t="s">
        <v>89</v>
      </c>
      <c r="AV870" s="13" t="s">
        <v>87</v>
      </c>
      <c r="AW870" s="13" t="s">
        <v>34</v>
      </c>
      <c r="AX870" s="13" t="s">
        <v>79</v>
      </c>
      <c r="AY870" s="227" t="s">
        <v>141</v>
      </c>
    </row>
    <row r="871" spans="1:65" s="13" customFormat="1" ht="11.25">
      <c r="B871" s="217"/>
      <c r="C871" s="218"/>
      <c r="D871" s="219" t="s">
        <v>150</v>
      </c>
      <c r="E871" s="220" t="s">
        <v>1</v>
      </c>
      <c r="F871" s="221" t="s">
        <v>1155</v>
      </c>
      <c r="G871" s="218"/>
      <c r="H871" s="220" t="s">
        <v>1</v>
      </c>
      <c r="I871" s="222"/>
      <c r="J871" s="218"/>
      <c r="K871" s="218"/>
      <c r="L871" s="223"/>
      <c r="M871" s="224"/>
      <c r="N871" s="225"/>
      <c r="O871" s="225"/>
      <c r="P871" s="225"/>
      <c r="Q871" s="225"/>
      <c r="R871" s="225"/>
      <c r="S871" s="225"/>
      <c r="T871" s="226"/>
      <c r="AT871" s="227" t="s">
        <v>150</v>
      </c>
      <c r="AU871" s="227" t="s">
        <v>89</v>
      </c>
      <c r="AV871" s="13" t="s">
        <v>87</v>
      </c>
      <c r="AW871" s="13" t="s">
        <v>34</v>
      </c>
      <c r="AX871" s="13" t="s">
        <v>79</v>
      </c>
      <c r="AY871" s="227" t="s">
        <v>141</v>
      </c>
    </row>
    <row r="872" spans="1:65" s="14" customFormat="1" ht="11.25">
      <c r="B872" s="228"/>
      <c r="C872" s="229"/>
      <c r="D872" s="219" t="s">
        <v>150</v>
      </c>
      <c r="E872" s="230" t="s">
        <v>1</v>
      </c>
      <c r="F872" s="231" t="s">
        <v>1161</v>
      </c>
      <c r="G872" s="229"/>
      <c r="H872" s="232">
        <v>41.6</v>
      </c>
      <c r="I872" s="233"/>
      <c r="J872" s="229"/>
      <c r="K872" s="229"/>
      <c r="L872" s="234"/>
      <c r="M872" s="235"/>
      <c r="N872" s="236"/>
      <c r="O872" s="236"/>
      <c r="P872" s="236"/>
      <c r="Q872" s="236"/>
      <c r="R872" s="236"/>
      <c r="S872" s="236"/>
      <c r="T872" s="237"/>
      <c r="AT872" s="238" t="s">
        <v>150</v>
      </c>
      <c r="AU872" s="238" t="s">
        <v>89</v>
      </c>
      <c r="AV872" s="14" t="s">
        <v>89</v>
      </c>
      <c r="AW872" s="14" t="s">
        <v>34</v>
      </c>
      <c r="AX872" s="14" t="s">
        <v>87</v>
      </c>
      <c r="AY872" s="238" t="s">
        <v>141</v>
      </c>
    </row>
    <row r="873" spans="1:65" s="2" customFormat="1" ht="24" customHeight="1">
      <c r="A873" s="35"/>
      <c r="B873" s="36"/>
      <c r="C873" s="204" t="s">
        <v>1162</v>
      </c>
      <c r="D873" s="204" t="s">
        <v>143</v>
      </c>
      <c r="E873" s="205" t="s">
        <v>1163</v>
      </c>
      <c r="F873" s="206" t="s">
        <v>1164</v>
      </c>
      <c r="G873" s="207" t="s">
        <v>486</v>
      </c>
      <c r="H873" s="208">
        <v>41.6</v>
      </c>
      <c r="I873" s="209"/>
      <c r="J873" s="210">
        <f>ROUND(I873*H873,2)</f>
        <v>0</v>
      </c>
      <c r="K873" s="206" t="s">
        <v>147</v>
      </c>
      <c r="L873" s="40"/>
      <c r="M873" s="211" t="s">
        <v>1</v>
      </c>
      <c r="N873" s="212" t="s">
        <v>44</v>
      </c>
      <c r="O873" s="72"/>
      <c r="P873" s="213">
        <f>O873*H873</f>
        <v>0</v>
      </c>
      <c r="Q873" s="213">
        <v>0</v>
      </c>
      <c r="R873" s="213">
        <f>Q873*H873</f>
        <v>0</v>
      </c>
      <c r="S873" s="213">
        <v>0</v>
      </c>
      <c r="T873" s="214">
        <f>S873*H873</f>
        <v>0</v>
      </c>
      <c r="U873" s="35"/>
      <c r="V873" s="35"/>
      <c r="W873" s="35"/>
      <c r="X873" s="35"/>
      <c r="Y873" s="35"/>
      <c r="Z873" s="35"/>
      <c r="AA873" s="35"/>
      <c r="AB873" s="35"/>
      <c r="AC873" s="35"/>
      <c r="AD873" s="35"/>
      <c r="AE873" s="35"/>
      <c r="AR873" s="215" t="s">
        <v>148</v>
      </c>
      <c r="AT873" s="215" t="s">
        <v>143</v>
      </c>
      <c r="AU873" s="215" t="s">
        <v>89</v>
      </c>
      <c r="AY873" s="18" t="s">
        <v>141</v>
      </c>
      <c r="BE873" s="216">
        <f>IF(N873="základní",J873,0)</f>
        <v>0</v>
      </c>
      <c r="BF873" s="216">
        <f>IF(N873="snížená",J873,0)</f>
        <v>0</v>
      </c>
      <c r="BG873" s="216">
        <f>IF(N873="zákl. přenesená",J873,0)</f>
        <v>0</v>
      </c>
      <c r="BH873" s="216">
        <f>IF(N873="sníž. přenesená",J873,0)</f>
        <v>0</v>
      </c>
      <c r="BI873" s="216">
        <f>IF(N873="nulová",J873,0)</f>
        <v>0</v>
      </c>
      <c r="BJ873" s="18" t="s">
        <v>87</v>
      </c>
      <c r="BK873" s="216">
        <f>ROUND(I873*H873,2)</f>
        <v>0</v>
      </c>
      <c r="BL873" s="18" t="s">
        <v>148</v>
      </c>
      <c r="BM873" s="215" t="s">
        <v>1165</v>
      </c>
    </row>
    <row r="874" spans="1:65" s="13" customFormat="1" ht="22.5">
      <c r="B874" s="217"/>
      <c r="C874" s="218"/>
      <c r="D874" s="219" t="s">
        <v>150</v>
      </c>
      <c r="E874" s="220" t="s">
        <v>1</v>
      </c>
      <c r="F874" s="221" t="s">
        <v>1154</v>
      </c>
      <c r="G874" s="218"/>
      <c r="H874" s="220" t="s">
        <v>1</v>
      </c>
      <c r="I874" s="222"/>
      <c r="J874" s="218"/>
      <c r="K874" s="218"/>
      <c r="L874" s="223"/>
      <c r="M874" s="224"/>
      <c r="N874" s="225"/>
      <c r="O874" s="225"/>
      <c r="P874" s="225"/>
      <c r="Q874" s="225"/>
      <c r="R874" s="225"/>
      <c r="S874" s="225"/>
      <c r="T874" s="226"/>
      <c r="AT874" s="227" t="s">
        <v>150</v>
      </c>
      <c r="AU874" s="227" t="s">
        <v>89</v>
      </c>
      <c r="AV874" s="13" t="s">
        <v>87</v>
      </c>
      <c r="AW874" s="13" t="s">
        <v>34</v>
      </c>
      <c r="AX874" s="13" t="s">
        <v>79</v>
      </c>
      <c r="AY874" s="227" t="s">
        <v>141</v>
      </c>
    </row>
    <row r="875" spans="1:65" s="13" customFormat="1" ht="11.25">
      <c r="B875" s="217"/>
      <c r="C875" s="218"/>
      <c r="D875" s="219" t="s">
        <v>150</v>
      </c>
      <c r="E875" s="220" t="s">
        <v>1</v>
      </c>
      <c r="F875" s="221" t="s">
        <v>157</v>
      </c>
      <c r="G875" s="218"/>
      <c r="H875" s="220" t="s">
        <v>1</v>
      </c>
      <c r="I875" s="222"/>
      <c r="J875" s="218"/>
      <c r="K875" s="218"/>
      <c r="L875" s="223"/>
      <c r="M875" s="224"/>
      <c r="N875" s="225"/>
      <c r="O875" s="225"/>
      <c r="P875" s="225"/>
      <c r="Q875" s="225"/>
      <c r="R875" s="225"/>
      <c r="S875" s="225"/>
      <c r="T875" s="226"/>
      <c r="AT875" s="227" t="s">
        <v>150</v>
      </c>
      <c r="AU875" s="227" t="s">
        <v>89</v>
      </c>
      <c r="AV875" s="13" t="s">
        <v>87</v>
      </c>
      <c r="AW875" s="13" t="s">
        <v>34</v>
      </c>
      <c r="AX875" s="13" t="s">
        <v>79</v>
      </c>
      <c r="AY875" s="227" t="s">
        <v>141</v>
      </c>
    </row>
    <row r="876" spans="1:65" s="13" customFormat="1" ht="11.25">
      <c r="B876" s="217"/>
      <c r="C876" s="218"/>
      <c r="D876" s="219" t="s">
        <v>150</v>
      </c>
      <c r="E876" s="220" t="s">
        <v>1</v>
      </c>
      <c r="F876" s="221" t="s">
        <v>1155</v>
      </c>
      <c r="G876" s="218"/>
      <c r="H876" s="220" t="s">
        <v>1</v>
      </c>
      <c r="I876" s="222"/>
      <c r="J876" s="218"/>
      <c r="K876" s="218"/>
      <c r="L876" s="223"/>
      <c r="M876" s="224"/>
      <c r="N876" s="225"/>
      <c r="O876" s="225"/>
      <c r="P876" s="225"/>
      <c r="Q876" s="225"/>
      <c r="R876" s="225"/>
      <c r="S876" s="225"/>
      <c r="T876" s="226"/>
      <c r="AT876" s="227" t="s">
        <v>150</v>
      </c>
      <c r="AU876" s="227" t="s">
        <v>89</v>
      </c>
      <c r="AV876" s="13" t="s">
        <v>87</v>
      </c>
      <c r="AW876" s="13" t="s">
        <v>34</v>
      </c>
      <c r="AX876" s="13" t="s">
        <v>79</v>
      </c>
      <c r="AY876" s="227" t="s">
        <v>141</v>
      </c>
    </row>
    <row r="877" spans="1:65" s="14" customFormat="1" ht="11.25">
      <c r="B877" s="228"/>
      <c r="C877" s="229"/>
      <c r="D877" s="219" t="s">
        <v>150</v>
      </c>
      <c r="E877" s="230" t="s">
        <v>1</v>
      </c>
      <c r="F877" s="231" t="s">
        <v>1161</v>
      </c>
      <c r="G877" s="229"/>
      <c r="H877" s="232">
        <v>41.6</v>
      </c>
      <c r="I877" s="233"/>
      <c r="J877" s="229"/>
      <c r="K877" s="229"/>
      <c r="L877" s="234"/>
      <c r="M877" s="235"/>
      <c r="N877" s="236"/>
      <c r="O877" s="236"/>
      <c r="P877" s="236"/>
      <c r="Q877" s="236"/>
      <c r="R877" s="236"/>
      <c r="S877" s="236"/>
      <c r="T877" s="237"/>
      <c r="AT877" s="238" t="s">
        <v>150</v>
      </c>
      <c r="AU877" s="238" t="s">
        <v>89</v>
      </c>
      <c r="AV877" s="14" t="s">
        <v>89</v>
      </c>
      <c r="AW877" s="14" t="s">
        <v>34</v>
      </c>
      <c r="AX877" s="14" t="s">
        <v>87</v>
      </c>
      <c r="AY877" s="238" t="s">
        <v>141</v>
      </c>
    </row>
    <row r="878" spans="1:65" s="2" customFormat="1" ht="24" customHeight="1">
      <c r="A878" s="35"/>
      <c r="B878" s="36"/>
      <c r="C878" s="204" t="s">
        <v>1166</v>
      </c>
      <c r="D878" s="204" t="s">
        <v>143</v>
      </c>
      <c r="E878" s="205" t="s">
        <v>1167</v>
      </c>
      <c r="F878" s="206" t="s">
        <v>1168</v>
      </c>
      <c r="G878" s="207" t="s">
        <v>486</v>
      </c>
      <c r="H878" s="208">
        <v>17.2</v>
      </c>
      <c r="I878" s="209"/>
      <c r="J878" s="210">
        <f>ROUND(I878*H878,2)</f>
        <v>0</v>
      </c>
      <c r="K878" s="206" t="s">
        <v>147</v>
      </c>
      <c r="L878" s="40"/>
      <c r="M878" s="211" t="s">
        <v>1</v>
      </c>
      <c r="N878" s="212" t="s">
        <v>44</v>
      </c>
      <c r="O878" s="72"/>
      <c r="P878" s="213">
        <f>O878*H878</f>
        <v>0</v>
      </c>
      <c r="Q878" s="213">
        <v>0</v>
      </c>
      <c r="R878" s="213">
        <f>Q878*H878</f>
        <v>0</v>
      </c>
      <c r="S878" s="213">
        <v>0</v>
      </c>
      <c r="T878" s="214">
        <f>S878*H878</f>
        <v>0</v>
      </c>
      <c r="U878" s="35"/>
      <c r="V878" s="35"/>
      <c r="W878" s="35"/>
      <c r="X878" s="35"/>
      <c r="Y878" s="35"/>
      <c r="Z878" s="35"/>
      <c r="AA878" s="35"/>
      <c r="AB878" s="35"/>
      <c r="AC878" s="35"/>
      <c r="AD878" s="35"/>
      <c r="AE878" s="35"/>
      <c r="AR878" s="215" t="s">
        <v>148</v>
      </c>
      <c r="AT878" s="215" t="s">
        <v>143</v>
      </c>
      <c r="AU878" s="215" t="s">
        <v>89</v>
      </c>
      <c r="AY878" s="18" t="s">
        <v>141</v>
      </c>
      <c r="BE878" s="216">
        <f>IF(N878="základní",J878,0)</f>
        <v>0</v>
      </c>
      <c r="BF878" s="216">
        <f>IF(N878="snížená",J878,0)</f>
        <v>0</v>
      </c>
      <c r="BG878" s="216">
        <f>IF(N878="zákl. přenesená",J878,0)</f>
        <v>0</v>
      </c>
      <c r="BH878" s="216">
        <f>IF(N878="sníž. přenesená",J878,0)</f>
        <v>0</v>
      </c>
      <c r="BI878" s="216">
        <f>IF(N878="nulová",J878,0)</f>
        <v>0</v>
      </c>
      <c r="BJ878" s="18" t="s">
        <v>87</v>
      </c>
      <c r="BK878" s="216">
        <f>ROUND(I878*H878,2)</f>
        <v>0</v>
      </c>
      <c r="BL878" s="18" t="s">
        <v>148</v>
      </c>
      <c r="BM878" s="215" t="s">
        <v>1169</v>
      </c>
    </row>
    <row r="879" spans="1:65" s="13" customFormat="1" ht="11.25">
      <c r="B879" s="217"/>
      <c r="C879" s="218"/>
      <c r="D879" s="219" t="s">
        <v>150</v>
      </c>
      <c r="E879" s="220" t="s">
        <v>1</v>
      </c>
      <c r="F879" s="221" t="s">
        <v>1170</v>
      </c>
      <c r="G879" s="218"/>
      <c r="H879" s="220" t="s">
        <v>1</v>
      </c>
      <c r="I879" s="222"/>
      <c r="J879" s="218"/>
      <c r="K879" s="218"/>
      <c r="L879" s="223"/>
      <c r="M879" s="224"/>
      <c r="N879" s="225"/>
      <c r="O879" s="225"/>
      <c r="P879" s="225"/>
      <c r="Q879" s="225"/>
      <c r="R879" s="225"/>
      <c r="S879" s="225"/>
      <c r="T879" s="226"/>
      <c r="AT879" s="227" t="s">
        <v>150</v>
      </c>
      <c r="AU879" s="227" t="s">
        <v>89</v>
      </c>
      <c r="AV879" s="13" t="s">
        <v>87</v>
      </c>
      <c r="AW879" s="13" t="s">
        <v>34</v>
      </c>
      <c r="AX879" s="13" t="s">
        <v>79</v>
      </c>
      <c r="AY879" s="227" t="s">
        <v>141</v>
      </c>
    </row>
    <row r="880" spans="1:65" s="13" customFormat="1" ht="11.25">
      <c r="B880" s="217"/>
      <c r="C880" s="218"/>
      <c r="D880" s="219" t="s">
        <v>150</v>
      </c>
      <c r="E880" s="220" t="s">
        <v>1</v>
      </c>
      <c r="F880" s="221" t="s">
        <v>157</v>
      </c>
      <c r="G880" s="218"/>
      <c r="H880" s="220" t="s">
        <v>1</v>
      </c>
      <c r="I880" s="222"/>
      <c r="J880" s="218"/>
      <c r="K880" s="218"/>
      <c r="L880" s="223"/>
      <c r="M880" s="224"/>
      <c r="N880" s="225"/>
      <c r="O880" s="225"/>
      <c r="P880" s="225"/>
      <c r="Q880" s="225"/>
      <c r="R880" s="225"/>
      <c r="S880" s="225"/>
      <c r="T880" s="226"/>
      <c r="AT880" s="227" t="s">
        <v>150</v>
      </c>
      <c r="AU880" s="227" t="s">
        <v>89</v>
      </c>
      <c r="AV880" s="13" t="s">
        <v>87</v>
      </c>
      <c r="AW880" s="13" t="s">
        <v>34</v>
      </c>
      <c r="AX880" s="13" t="s">
        <v>79</v>
      </c>
      <c r="AY880" s="227" t="s">
        <v>141</v>
      </c>
    </row>
    <row r="881" spans="1:65" s="13" customFormat="1" ht="11.25">
      <c r="B881" s="217"/>
      <c r="C881" s="218"/>
      <c r="D881" s="219" t="s">
        <v>150</v>
      </c>
      <c r="E881" s="220" t="s">
        <v>1</v>
      </c>
      <c r="F881" s="221" t="s">
        <v>1155</v>
      </c>
      <c r="G881" s="218"/>
      <c r="H881" s="220" t="s">
        <v>1</v>
      </c>
      <c r="I881" s="222"/>
      <c r="J881" s="218"/>
      <c r="K881" s="218"/>
      <c r="L881" s="223"/>
      <c r="M881" s="224"/>
      <c r="N881" s="225"/>
      <c r="O881" s="225"/>
      <c r="P881" s="225"/>
      <c r="Q881" s="225"/>
      <c r="R881" s="225"/>
      <c r="S881" s="225"/>
      <c r="T881" s="226"/>
      <c r="AT881" s="227" t="s">
        <v>150</v>
      </c>
      <c r="AU881" s="227" t="s">
        <v>89</v>
      </c>
      <c r="AV881" s="13" t="s">
        <v>87</v>
      </c>
      <c r="AW881" s="13" t="s">
        <v>34</v>
      </c>
      <c r="AX881" s="13" t="s">
        <v>79</v>
      </c>
      <c r="AY881" s="227" t="s">
        <v>141</v>
      </c>
    </row>
    <row r="882" spans="1:65" s="14" customFormat="1" ht="11.25">
      <c r="B882" s="228"/>
      <c r="C882" s="229"/>
      <c r="D882" s="219" t="s">
        <v>150</v>
      </c>
      <c r="E882" s="230" t="s">
        <v>1</v>
      </c>
      <c r="F882" s="231" t="s">
        <v>1171</v>
      </c>
      <c r="G882" s="229"/>
      <c r="H882" s="232">
        <v>17.2</v>
      </c>
      <c r="I882" s="233"/>
      <c r="J882" s="229"/>
      <c r="K882" s="229"/>
      <c r="L882" s="234"/>
      <c r="M882" s="235"/>
      <c r="N882" s="236"/>
      <c r="O882" s="236"/>
      <c r="P882" s="236"/>
      <c r="Q882" s="236"/>
      <c r="R882" s="236"/>
      <c r="S882" s="236"/>
      <c r="T882" s="237"/>
      <c r="AT882" s="238" t="s">
        <v>150</v>
      </c>
      <c r="AU882" s="238" t="s">
        <v>89</v>
      </c>
      <c r="AV882" s="14" t="s">
        <v>89</v>
      </c>
      <c r="AW882" s="14" t="s">
        <v>34</v>
      </c>
      <c r="AX882" s="14" t="s">
        <v>87</v>
      </c>
      <c r="AY882" s="238" t="s">
        <v>141</v>
      </c>
    </row>
    <row r="883" spans="1:65" s="2" customFormat="1" ht="24" customHeight="1">
      <c r="A883" s="35"/>
      <c r="B883" s="36"/>
      <c r="C883" s="204" t="s">
        <v>1172</v>
      </c>
      <c r="D883" s="204" t="s">
        <v>143</v>
      </c>
      <c r="E883" s="205" t="s">
        <v>1173</v>
      </c>
      <c r="F883" s="206" t="s">
        <v>1174</v>
      </c>
      <c r="G883" s="207" t="s">
        <v>486</v>
      </c>
      <c r="H883" s="208">
        <v>34.4</v>
      </c>
      <c r="I883" s="209"/>
      <c r="J883" s="210">
        <f>ROUND(I883*H883,2)</f>
        <v>0</v>
      </c>
      <c r="K883" s="206" t="s">
        <v>147</v>
      </c>
      <c r="L883" s="40"/>
      <c r="M883" s="211" t="s">
        <v>1</v>
      </c>
      <c r="N883" s="212" t="s">
        <v>44</v>
      </c>
      <c r="O883" s="72"/>
      <c r="P883" s="213">
        <f>O883*H883</f>
        <v>0</v>
      </c>
      <c r="Q883" s="213">
        <v>0</v>
      </c>
      <c r="R883" s="213">
        <f>Q883*H883</f>
        <v>0</v>
      </c>
      <c r="S883" s="213">
        <v>0</v>
      </c>
      <c r="T883" s="214">
        <f>S883*H883</f>
        <v>0</v>
      </c>
      <c r="U883" s="35"/>
      <c r="V883" s="35"/>
      <c r="W883" s="35"/>
      <c r="X883" s="35"/>
      <c r="Y883" s="35"/>
      <c r="Z883" s="35"/>
      <c r="AA883" s="35"/>
      <c r="AB883" s="35"/>
      <c r="AC883" s="35"/>
      <c r="AD883" s="35"/>
      <c r="AE883" s="35"/>
      <c r="AR883" s="215" t="s">
        <v>148</v>
      </c>
      <c r="AT883" s="215" t="s">
        <v>143</v>
      </c>
      <c r="AU883" s="215" t="s">
        <v>89</v>
      </c>
      <c r="AY883" s="18" t="s">
        <v>141</v>
      </c>
      <c r="BE883" s="216">
        <f>IF(N883="základní",J883,0)</f>
        <v>0</v>
      </c>
      <c r="BF883" s="216">
        <f>IF(N883="snížená",J883,0)</f>
        <v>0</v>
      </c>
      <c r="BG883" s="216">
        <f>IF(N883="zákl. přenesená",J883,0)</f>
        <v>0</v>
      </c>
      <c r="BH883" s="216">
        <f>IF(N883="sníž. přenesená",J883,0)</f>
        <v>0</v>
      </c>
      <c r="BI883" s="216">
        <f>IF(N883="nulová",J883,0)</f>
        <v>0</v>
      </c>
      <c r="BJ883" s="18" t="s">
        <v>87</v>
      </c>
      <c r="BK883" s="216">
        <f>ROUND(I883*H883,2)</f>
        <v>0</v>
      </c>
      <c r="BL883" s="18" t="s">
        <v>148</v>
      </c>
      <c r="BM883" s="215" t="s">
        <v>1175</v>
      </c>
    </row>
    <row r="884" spans="1:65" s="13" customFormat="1" ht="11.25">
      <c r="B884" s="217"/>
      <c r="C884" s="218"/>
      <c r="D884" s="219" t="s">
        <v>150</v>
      </c>
      <c r="E884" s="220" t="s">
        <v>1</v>
      </c>
      <c r="F884" s="221" t="s">
        <v>1170</v>
      </c>
      <c r="G884" s="218"/>
      <c r="H884" s="220" t="s">
        <v>1</v>
      </c>
      <c r="I884" s="222"/>
      <c r="J884" s="218"/>
      <c r="K884" s="218"/>
      <c r="L884" s="223"/>
      <c r="M884" s="224"/>
      <c r="N884" s="225"/>
      <c r="O884" s="225"/>
      <c r="P884" s="225"/>
      <c r="Q884" s="225"/>
      <c r="R884" s="225"/>
      <c r="S884" s="225"/>
      <c r="T884" s="226"/>
      <c r="AT884" s="227" t="s">
        <v>150</v>
      </c>
      <c r="AU884" s="227" t="s">
        <v>89</v>
      </c>
      <c r="AV884" s="13" t="s">
        <v>87</v>
      </c>
      <c r="AW884" s="13" t="s">
        <v>34</v>
      </c>
      <c r="AX884" s="13" t="s">
        <v>79</v>
      </c>
      <c r="AY884" s="227" t="s">
        <v>141</v>
      </c>
    </row>
    <row r="885" spans="1:65" s="13" customFormat="1" ht="11.25">
      <c r="B885" s="217"/>
      <c r="C885" s="218"/>
      <c r="D885" s="219" t="s">
        <v>150</v>
      </c>
      <c r="E885" s="220" t="s">
        <v>1</v>
      </c>
      <c r="F885" s="221" t="s">
        <v>157</v>
      </c>
      <c r="G885" s="218"/>
      <c r="H885" s="220" t="s">
        <v>1</v>
      </c>
      <c r="I885" s="222"/>
      <c r="J885" s="218"/>
      <c r="K885" s="218"/>
      <c r="L885" s="223"/>
      <c r="M885" s="224"/>
      <c r="N885" s="225"/>
      <c r="O885" s="225"/>
      <c r="P885" s="225"/>
      <c r="Q885" s="225"/>
      <c r="R885" s="225"/>
      <c r="S885" s="225"/>
      <c r="T885" s="226"/>
      <c r="AT885" s="227" t="s">
        <v>150</v>
      </c>
      <c r="AU885" s="227" t="s">
        <v>89</v>
      </c>
      <c r="AV885" s="13" t="s">
        <v>87</v>
      </c>
      <c r="AW885" s="13" t="s">
        <v>34</v>
      </c>
      <c r="AX885" s="13" t="s">
        <v>79</v>
      </c>
      <c r="AY885" s="227" t="s">
        <v>141</v>
      </c>
    </row>
    <row r="886" spans="1:65" s="13" customFormat="1" ht="11.25">
      <c r="B886" s="217"/>
      <c r="C886" s="218"/>
      <c r="D886" s="219" t="s">
        <v>150</v>
      </c>
      <c r="E886" s="220" t="s">
        <v>1</v>
      </c>
      <c r="F886" s="221" t="s">
        <v>1155</v>
      </c>
      <c r="G886" s="218"/>
      <c r="H886" s="220" t="s">
        <v>1</v>
      </c>
      <c r="I886" s="222"/>
      <c r="J886" s="218"/>
      <c r="K886" s="218"/>
      <c r="L886" s="223"/>
      <c r="M886" s="224"/>
      <c r="N886" s="225"/>
      <c r="O886" s="225"/>
      <c r="P886" s="225"/>
      <c r="Q886" s="225"/>
      <c r="R886" s="225"/>
      <c r="S886" s="225"/>
      <c r="T886" s="226"/>
      <c r="AT886" s="227" t="s">
        <v>150</v>
      </c>
      <c r="AU886" s="227" t="s">
        <v>89</v>
      </c>
      <c r="AV886" s="13" t="s">
        <v>87</v>
      </c>
      <c r="AW886" s="13" t="s">
        <v>34</v>
      </c>
      <c r="AX886" s="13" t="s">
        <v>79</v>
      </c>
      <c r="AY886" s="227" t="s">
        <v>141</v>
      </c>
    </row>
    <row r="887" spans="1:65" s="14" customFormat="1" ht="11.25">
      <c r="B887" s="228"/>
      <c r="C887" s="229"/>
      <c r="D887" s="219" t="s">
        <v>150</v>
      </c>
      <c r="E887" s="230" t="s">
        <v>1</v>
      </c>
      <c r="F887" s="231" t="s">
        <v>1176</v>
      </c>
      <c r="G887" s="229"/>
      <c r="H887" s="232">
        <v>34.4</v>
      </c>
      <c r="I887" s="233"/>
      <c r="J887" s="229"/>
      <c r="K887" s="229"/>
      <c r="L887" s="234"/>
      <c r="M887" s="235"/>
      <c r="N887" s="236"/>
      <c r="O887" s="236"/>
      <c r="P887" s="236"/>
      <c r="Q887" s="236"/>
      <c r="R887" s="236"/>
      <c r="S887" s="236"/>
      <c r="T887" s="237"/>
      <c r="AT887" s="238" t="s">
        <v>150</v>
      </c>
      <c r="AU887" s="238" t="s">
        <v>89</v>
      </c>
      <c r="AV887" s="14" t="s">
        <v>89</v>
      </c>
      <c r="AW887" s="14" t="s">
        <v>34</v>
      </c>
      <c r="AX887" s="14" t="s">
        <v>87</v>
      </c>
      <c r="AY887" s="238" t="s">
        <v>141</v>
      </c>
    </row>
    <row r="888" spans="1:65" s="2" customFormat="1" ht="24" customHeight="1">
      <c r="A888" s="35"/>
      <c r="B888" s="36"/>
      <c r="C888" s="204" t="s">
        <v>1177</v>
      </c>
      <c r="D888" s="204" t="s">
        <v>143</v>
      </c>
      <c r="E888" s="205" t="s">
        <v>1178</v>
      </c>
      <c r="F888" s="206" t="s">
        <v>1179</v>
      </c>
      <c r="G888" s="207" t="s">
        <v>486</v>
      </c>
      <c r="H888" s="208">
        <v>34.4</v>
      </c>
      <c r="I888" s="209"/>
      <c r="J888" s="210">
        <f>ROUND(I888*H888,2)</f>
        <v>0</v>
      </c>
      <c r="K888" s="206" t="s">
        <v>147</v>
      </c>
      <c r="L888" s="40"/>
      <c r="M888" s="211" t="s">
        <v>1</v>
      </c>
      <c r="N888" s="212" t="s">
        <v>44</v>
      </c>
      <c r="O888" s="72"/>
      <c r="P888" s="213">
        <f>O888*H888</f>
        <v>0</v>
      </c>
      <c r="Q888" s="213">
        <v>0</v>
      </c>
      <c r="R888" s="213">
        <f>Q888*H888</f>
        <v>0</v>
      </c>
      <c r="S888" s="213">
        <v>0</v>
      </c>
      <c r="T888" s="214">
        <f>S888*H888</f>
        <v>0</v>
      </c>
      <c r="U888" s="35"/>
      <c r="V888" s="35"/>
      <c r="W888" s="35"/>
      <c r="X888" s="35"/>
      <c r="Y888" s="35"/>
      <c r="Z888" s="35"/>
      <c r="AA888" s="35"/>
      <c r="AB888" s="35"/>
      <c r="AC888" s="35"/>
      <c r="AD888" s="35"/>
      <c r="AE888" s="35"/>
      <c r="AR888" s="215" t="s">
        <v>148</v>
      </c>
      <c r="AT888" s="215" t="s">
        <v>143</v>
      </c>
      <c r="AU888" s="215" t="s">
        <v>89</v>
      </c>
      <c r="AY888" s="18" t="s">
        <v>141</v>
      </c>
      <c r="BE888" s="216">
        <f>IF(N888="základní",J888,0)</f>
        <v>0</v>
      </c>
      <c r="BF888" s="216">
        <f>IF(N888="snížená",J888,0)</f>
        <v>0</v>
      </c>
      <c r="BG888" s="216">
        <f>IF(N888="zákl. přenesená",J888,0)</f>
        <v>0</v>
      </c>
      <c r="BH888" s="216">
        <f>IF(N888="sníž. přenesená",J888,0)</f>
        <v>0</v>
      </c>
      <c r="BI888" s="216">
        <f>IF(N888="nulová",J888,0)</f>
        <v>0</v>
      </c>
      <c r="BJ888" s="18" t="s">
        <v>87</v>
      </c>
      <c r="BK888" s="216">
        <f>ROUND(I888*H888,2)</f>
        <v>0</v>
      </c>
      <c r="BL888" s="18" t="s">
        <v>148</v>
      </c>
      <c r="BM888" s="215" t="s">
        <v>1180</v>
      </c>
    </row>
    <row r="889" spans="1:65" s="13" customFormat="1" ht="11.25">
      <c r="B889" s="217"/>
      <c r="C889" s="218"/>
      <c r="D889" s="219" t="s">
        <v>150</v>
      </c>
      <c r="E889" s="220" t="s">
        <v>1</v>
      </c>
      <c r="F889" s="221" t="s">
        <v>1170</v>
      </c>
      <c r="G889" s="218"/>
      <c r="H889" s="220" t="s">
        <v>1</v>
      </c>
      <c r="I889" s="222"/>
      <c r="J889" s="218"/>
      <c r="K889" s="218"/>
      <c r="L889" s="223"/>
      <c r="M889" s="224"/>
      <c r="N889" s="225"/>
      <c r="O889" s="225"/>
      <c r="P889" s="225"/>
      <c r="Q889" s="225"/>
      <c r="R889" s="225"/>
      <c r="S889" s="225"/>
      <c r="T889" s="226"/>
      <c r="AT889" s="227" t="s">
        <v>150</v>
      </c>
      <c r="AU889" s="227" t="s">
        <v>89</v>
      </c>
      <c r="AV889" s="13" t="s">
        <v>87</v>
      </c>
      <c r="AW889" s="13" t="s">
        <v>34</v>
      </c>
      <c r="AX889" s="13" t="s">
        <v>79</v>
      </c>
      <c r="AY889" s="227" t="s">
        <v>141</v>
      </c>
    </row>
    <row r="890" spans="1:65" s="13" customFormat="1" ht="11.25">
      <c r="B890" s="217"/>
      <c r="C890" s="218"/>
      <c r="D890" s="219" t="s">
        <v>150</v>
      </c>
      <c r="E890" s="220" t="s">
        <v>1</v>
      </c>
      <c r="F890" s="221" t="s">
        <v>157</v>
      </c>
      <c r="G890" s="218"/>
      <c r="H890" s="220" t="s">
        <v>1</v>
      </c>
      <c r="I890" s="222"/>
      <c r="J890" s="218"/>
      <c r="K890" s="218"/>
      <c r="L890" s="223"/>
      <c r="M890" s="224"/>
      <c r="N890" s="225"/>
      <c r="O890" s="225"/>
      <c r="P890" s="225"/>
      <c r="Q890" s="225"/>
      <c r="R890" s="225"/>
      <c r="S890" s="225"/>
      <c r="T890" s="226"/>
      <c r="AT890" s="227" t="s">
        <v>150</v>
      </c>
      <c r="AU890" s="227" t="s">
        <v>89</v>
      </c>
      <c r="AV890" s="13" t="s">
        <v>87</v>
      </c>
      <c r="AW890" s="13" t="s">
        <v>34</v>
      </c>
      <c r="AX890" s="13" t="s">
        <v>79</v>
      </c>
      <c r="AY890" s="227" t="s">
        <v>141</v>
      </c>
    </row>
    <row r="891" spans="1:65" s="13" customFormat="1" ht="11.25">
      <c r="B891" s="217"/>
      <c r="C891" s="218"/>
      <c r="D891" s="219" t="s">
        <v>150</v>
      </c>
      <c r="E891" s="220" t="s">
        <v>1</v>
      </c>
      <c r="F891" s="221" t="s">
        <v>1155</v>
      </c>
      <c r="G891" s="218"/>
      <c r="H891" s="220" t="s">
        <v>1</v>
      </c>
      <c r="I891" s="222"/>
      <c r="J891" s="218"/>
      <c r="K891" s="218"/>
      <c r="L891" s="223"/>
      <c r="M891" s="224"/>
      <c r="N891" s="225"/>
      <c r="O891" s="225"/>
      <c r="P891" s="225"/>
      <c r="Q891" s="225"/>
      <c r="R891" s="225"/>
      <c r="S891" s="225"/>
      <c r="T891" s="226"/>
      <c r="AT891" s="227" t="s">
        <v>150</v>
      </c>
      <c r="AU891" s="227" t="s">
        <v>89</v>
      </c>
      <c r="AV891" s="13" t="s">
        <v>87</v>
      </c>
      <c r="AW891" s="13" t="s">
        <v>34</v>
      </c>
      <c r="AX891" s="13" t="s">
        <v>79</v>
      </c>
      <c r="AY891" s="227" t="s">
        <v>141</v>
      </c>
    </row>
    <row r="892" spans="1:65" s="14" customFormat="1" ht="11.25">
      <c r="B892" s="228"/>
      <c r="C892" s="229"/>
      <c r="D892" s="219" t="s">
        <v>150</v>
      </c>
      <c r="E892" s="230" t="s">
        <v>1</v>
      </c>
      <c r="F892" s="231" t="s">
        <v>1176</v>
      </c>
      <c r="G892" s="229"/>
      <c r="H892" s="232">
        <v>34.4</v>
      </c>
      <c r="I892" s="233"/>
      <c r="J892" s="229"/>
      <c r="K892" s="229"/>
      <c r="L892" s="234"/>
      <c r="M892" s="235"/>
      <c r="N892" s="236"/>
      <c r="O892" s="236"/>
      <c r="P892" s="236"/>
      <c r="Q892" s="236"/>
      <c r="R892" s="236"/>
      <c r="S892" s="236"/>
      <c r="T892" s="237"/>
      <c r="AT892" s="238" t="s">
        <v>150</v>
      </c>
      <c r="AU892" s="238" t="s">
        <v>89</v>
      </c>
      <c r="AV892" s="14" t="s">
        <v>89</v>
      </c>
      <c r="AW892" s="14" t="s">
        <v>34</v>
      </c>
      <c r="AX892" s="14" t="s">
        <v>87</v>
      </c>
      <c r="AY892" s="238" t="s">
        <v>141</v>
      </c>
    </row>
    <row r="893" spans="1:65" s="2" customFormat="1" ht="24" customHeight="1">
      <c r="A893" s="35"/>
      <c r="B893" s="36"/>
      <c r="C893" s="204" t="s">
        <v>1181</v>
      </c>
      <c r="D893" s="204" t="s">
        <v>143</v>
      </c>
      <c r="E893" s="205" t="s">
        <v>1182</v>
      </c>
      <c r="F893" s="206" t="s">
        <v>1183</v>
      </c>
      <c r="G893" s="207" t="s">
        <v>486</v>
      </c>
      <c r="H893" s="208">
        <v>190</v>
      </c>
      <c r="I893" s="209"/>
      <c r="J893" s="210">
        <f>ROUND(I893*H893,2)</f>
        <v>0</v>
      </c>
      <c r="K893" s="206" t="s">
        <v>147</v>
      </c>
      <c r="L893" s="40"/>
      <c r="M893" s="211" t="s">
        <v>1</v>
      </c>
      <c r="N893" s="212" t="s">
        <v>44</v>
      </c>
      <c r="O893" s="72"/>
      <c r="P893" s="213">
        <f>O893*H893</f>
        <v>0</v>
      </c>
      <c r="Q893" s="213">
        <v>0.20300000000000001</v>
      </c>
      <c r="R893" s="213">
        <f>Q893*H893</f>
        <v>38.57</v>
      </c>
      <c r="S893" s="213">
        <v>0</v>
      </c>
      <c r="T893" s="214">
        <f>S893*H893</f>
        <v>0</v>
      </c>
      <c r="U893" s="35"/>
      <c r="V893" s="35"/>
      <c r="W893" s="35"/>
      <c r="X893" s="35"/>
      <c r="Y893" s="35"/>
      <c r="Z893" s="35"/>
      <c r="AA893" s="35"/>
      <c r="AB893" s="35"/>
      <c r="AC893" s="35"/>
      <c r="AD893" s="35"/>
      <c r="AE893" s="35"/>
      <c r="AR893" s="215" t="s">
        <v>148</v>
      </c>
      <c r="AT893" s="215" t="s">
        <v>143</v>
      </c>
      <c r="AU893" s="215" t="s">
        <v>89</v>
      </c>
      <c r="AY893" s="18" t="s">
        <v>141</v>
      </c>
      <c r="BE893" s="216">
        <f>IF(N893="základní",J893,0)</f>
        <v>0</v>
      </c>
      <c r="BF893" s="216">
        <f>IF(N893="snížená",J893,0)</f>
        <v>0</v>
      </c>
      <c r="BG893" s="216">
        <f>IF(N893="zákl. přenesená",J893,0)</f>
        <v>0</v>
      </c>
      <c r="BH893" s="216">
        <f>IF(N893="sníž. přenesená",J893,0)</f>
        <v>0</v>
      </c>
      <c r="BI893" s="216">
        <f>IF(N893="nulová",J893,0)</f>
        <v>0</v>
      </c>
      <c r="BJ893" s="18" t="s">
        <v>87</v>
      </c>
      <c r="BK893" s="216">
        <f>ROUND(I893*H893,2)</f>
        <v>0</v>
      </c>
      <c r="BL893" s="18" t="s">
        <v>148</v>
      </c>
      <c r="BM893" s="215" t="s">
        <v>1184</v>
      </c>
    </row>
    <row r="894" spans="1:65" s="13" customFormat="1" ht="11.25">
      <c r="B894" s="217"/>
      <c r="C894" s="218"/>
      <c r="D894" s="219" t="s">
        <v>150</v>
      </c>
      <c r="E894" s="220" t="s">
        <v>1</v>
      </c>
      <c r="F894" s="221" t="s">
        <v>1185</v>
      </c>
      <c r="G894" s="218"/>
      <c r="H894" s="220" t="s">
        <v>1</v>
      </c>
      <c r="I894" s="222"/>
      <c r="J894" s="218"/>
      <c r="K894" s="218"/>
      <c r="L894" s="223"/>
      <c r="M894" s="224"/>
      <c r="N894" s="225"/>
      <c r="O894" s="225"/>
      <c r="P894" s="225"/>
      <c r="Q894" s="225"/>
      <c r="R894" s="225"/>
      <c r="S894" s="225"/>
      <c r="T894" s="226"/>
      <c r="AT894" s="227" t="s">
        <v>150</v>
      </c>
      <c r="AU894" s="227" t="s">
        <v>89</v>
      </c>
      <c r="AV894" s="13" t="s">
        <v>87</v>
      </c>
      <c r="AW894" s="13" t="s">
        <v>34</v>
      </c>
      <c r="AX894" s="13" t="s">
        <v>79</v>
      </c>
      <c r="AY894" s="227" t="s">
        <v>141</v>
      </c>
    </row>
    <row r="895" spans="1:65" s="14" customFormat="1" ht="11.25">
      <c r="B895" s="228"/>
      <c r="C895" s="229"/>
      <c r="D895" s="219" t="s">
        <v>150</v>
      </c>
      <c r="E895" s="230" t="s">
        <v>1</v>
      </c>
      <c r="F895" s="231" t="s">
        <v>1186</v>
      </c>
      <c r="G895" s="229"/>
      <c r="H895" s="232">
        <v>104</v>
      </c>
      <c r="I895" s="233"/>
      <c r="J895" s="229"/>
      <c r="K895" s="229"/>
      <c r="L895" s="234"/>
      <c r="M895" s="235"/>
      <c r="N895" s="236"/>
      <c r="O895" s="236"/>
      <c r="P895" s="236"/>
      <c r="Q895" s="236"/>
      <c r="R895" s="236"/>
      <c r="S895" s="236"/>
      <c r="T895" s="237"/>
      <c r="AT895" s="238" t="s">
        <v>150</v>
      </c>
      <c r="AU895" s="238" t="s">
        <v>89</v>
      </c>
      <c r="AV895" s="14" t="s">
        <v>89</v>
      </c>
      <c r="AW895" s="14" t="s">
        <v>34</v>
      </c>
      <c r="AX895" s="14" t="s">
        <v>79</v>
      </c>
      <c r="AY895" s="238" t="s">
        <v>141</v>
      </c>
    </row>
    <row r="896" spans="1:65" s="13" customFormat="1" ht="11.25">
      <c r="B896" s="217"/>
      <c r="C896" s="218"/>
      <c r="D896" s="219" t="s">
        <v>150</v>
      </c>
      <c r="E896" s="220" t="s">
        <v>1</v>
      </c>
      <c r="F896" s="221" t="s">
        <v>1187</v>
      </c>
      <c r="G896" s="218"/>
      <c r="H896" s="220" t="s">
        <v>1</v>
      </c>
      <c r="I896" s="222"/>
      <c r="J896" s="218"/>
      <c r="K896" s="218"/>
      <c r="L896" s="223"/>
      <c r="M896" s="224"/>
      <c r="N896" s="225"/>
      <c r="O896" s="225"/>
      <c r="P896" s="225"/>
      <c r="Q896" s="225"/>
      <c r="R896" s="225"/>
      <c r="S896" s="225"/>
      <c r="T896" s="226"/>
      <c r="AT896" s="227" t="s">
        <v>150</v>
      </c>
      <c r="AU896" s="227" t="s">
        <v>89</v>
      </c>
      <c r="AV896" s="13" t="s">
        <v>87</v>
      </c>
      <c r="AW896" s="13" t="s">
        <v>34</v>
      </c>
      <c r="AX896" s="13" t="s">
        <v>79</v>
      </c>
      <c r="AY896" s="227" t="s">
        <v>141</v>
      </c>
    </row>
    <row r="897" spans="1:65" s="14" customFormat="1" ht="11.25">
      <c r="B897" s="228"/>
      <c r="C897" s="229"/>
      <c r="D897" s="219" t="s">
        <v>150</v>
      </c>
      <c r="E897" s="230" t="s">
        <v>1</v>
      </c>
      <c r="F897" s="231" t="s">
        <v>1188</v>
      </c>
      <c r="G897" s="229"/>
      <c r="H897" s="232">
        <v>86</v>
      </c>
      <c r="I897" s="233"/>
      <c r="J897" s="229"/>
      <c r="K897" s="229"/>
      <c r="L897" s="234"/>
      <c r="M897" s="235"/>
      <c r="N897" s="236"/>
      <c r="O897" s="236"/>
      <c r="P897" s="236"/>
      <c r="Q897" s="236"/>
      <c r="R897" s="236"/>
      <c r="S897" s="236"/>
      <c r="T897" s="237"/>
      <c r="AT897" s="238" t="s">
        <v>150</v>
      </c>
      <c r="AU897" s="238" t="s">
        <v>89</v>
      </c>
      <c r="AV897" s="14" t="s">
        <v>89</v>
      </c>
      <c r="AW897" s="14" t="s">
        <v>34</v>
      </c>
      <c r="AX897" s="14" t="s">
        <v>79</v>
      </c>
      <c r="AY897" s="238" t="s">
        <v>141</v>
      </c>
    </row>
    <row r="898" spans="1:65" s="15" customFormat="1" ht="11.25">
      <c r="B898" s="239"/>
      <c r="C898" s="240"/>
      <c r="D898" s="219" t="s">
        <v>150</v>
      </c>
      <c r="E898" s="241" t="s">
        <v>1</v>
      </c>
      <c r="F898" s="242" t="s">
        <v>221</v>
      </c>
      <c r="G898" s="240"/>
      <c r="H898" s="243">
        <v>190</v>
      </c>
      <c r="I898" s="244"/>
      <c r="J898" s="240"/>
      <c r="K898" s="240"/>
      <c r="L898" s="245"/>
      <c r="M898" s="246"/>
      <c r="N898" s="247"/>
      <c r="O898" s="247"/>
      <c r="P898" s="247"/>
      <c r="Q898" s="247"/>
      <c r="R898" s="247"/>
      <c r="S898" s="247"/>
      <c r="T898" s="248"/>
      <c r="AT898" s="249" t="s">
        <v>150</v>
      </c>
      <c r="AU898" s="249" t="s">
        <v>89</v>
      </c>
      <c r="AV898" s="15" t="s">
        <v>148</v>
      </c>
      <c r="AW898" s="15" t="s">
        <v>34</v>
      </c>
      <c r="AX898" s="15" t="s">
        <v>87</v>
      </c>
      <c r="AY898" s="249" t="s">
        <v>141</v>
      </c>
    </row>
    <row r="899" spans="1:65" s="2" customFormat="1" ht="16.5" customHeight="1">
      <c r="A899" s="35"/>
      <c r="B899" s="36"/>
      <c r="C899" s="204" t="s">
        <v>1189</v>
      </c>
      <c r="D899" s="204" t="s">
        <v>143</v>
      </c>
      <c r="E899" s="205" t="s">
        <v>1190</v>
      </c>
      <c r="F899" s="206" t="s">
        <v>1191</v>
      </c>
      <c r="G899" s="207" t="s">
        <v>486</v>
      </c>
      <c r="H899" s="208">
        <v>190</v>
      </c>
      <c r="I899" s="209"/>
      <c r="J899" s="210">
        <f>ROUND(I899*H899,2)</f>
        <v>0</v>
      </c>
      <c r="K899" s="206" t="s">
        <v>147</v>
      </c>
      <c r="L899" s="40"/>
      <c r="M899" s="211" t="s">
        <v>1</v>
      </c>
      <c r="N899" s="212" t="s">
        <v>44</v>
      </c>
      <c r="O899" s="72"/>
      <c r="P899" s="213">
        <f>O899*H899</f>
        <v>0</v>
      </c>
      <c r="Q899" s="213">
        <v>1.2E-4</v>
      </c>
      <c r="R899" s="213">
        <f>Q899*H899</f>
        <v>2.2800000000000001E-2</v>
      </c>
      <c r="S899" s="213">
        <v>0</v>
      </c>
      <c r="T899" s="214">
        <f>S899*H899</f>
        <v>0</v>
      </c>
      <c r="U899" s="35"/>
      <c r="V899" s="35"/>
      <c r="W899" s="35"/>
      <c r="X899" s="35"/>
      <c r="Y899" s="35"/>
      <c r="Z899" s="35"/>
      <c r="AA899" s="35"/>
      <c r="AB899" s="35"/>
      <c r="AC899" s="35"/>
      <c r="AD899" s="35"/>
      <c r="AE899" s="35"/>
      <c r="AR899" s="215" t="s">
        <v>148</v>
      </c>
      <c r="AT899" s="215" t="s">
        <v>143</v>
      </c>
      <c r="AU899" s="215" t="s">
        <v>89</v>
      </c>
      <c r="AY899" s="18" t="s">
        <v>141</v>
      </c>
      <c r="BE899" s="216">
        <f>IF(N899="základní",J899,0)</f>
        <v>0</v>
      </c>
      <c r="BF899" s="216">
        <f>IF(N899="snížená",J899,0)</f>
        <v>0</v>
      </c>
      <c r="BG899" s="216">
        <f>IF(N899="zákl. přenesená",J899,0)</f>
        <v>0</v>
      </c>
      <c r="BH899" s="216">
        <f>IF(N899="sníž. přenesená",J899,0)</f>
        <v>0</v>
      </c>
      <c r="BI899" s="216">
        <f>IF(N899="nulová",J899,0)</f>
        <v>0</v>
      </c>
      <c r="BJ899" s="18" t="s">
        <v>87</v>
      </c>
      <c r="BK899" s="216">
        <f>ROUND(I899*H899,2)</f>
        <v>0</v>
      </c>
      <c r="BL899" s="18" t="s">
        <v>148</v>
      </c>
      <c r="BM899" s="215" t="s">
        <v>1192</v>
      </c>
    </row>
    <row r="900" spans="1:65" s="13" customFormat="1" ht="11.25">
      <c r="B900" s="217"/>
      <c r="C900" s="218"/>
      <c r="D900" s="219" t="s">
        <v>150</v>
      </c>
      <c r="E900" s="220" t="s">
        <v>1</v>
      </c>
      <c r="F900" s="221" t="s">
        <v>1185</v>
      </c>
      <c r="G900" s="218"/>
      <c r="H900" s="220" t="s">
        <v>1</v>
      </c>
      <c r="I900" s="222"/>
      <c r="J900" s="218"/>
      <c r="K900" s="218"/>
      <c r="L900" s="223"/>
      <c r="M900" s="224"/>
      <c r="N900" s="225"/>
      <c r="O900" s="225"/>
      <c r="P900" s="225"/>
      <c r="Q900" s="225"/>
      <c r="R900" s="225"/>
      <c r="S900" s="225"/>
      <c r="T900" s="226"/>
      <c r="AT900" s="227" t="s">
        <v>150</v>
      </c>
      <c r="AU900" s="227" t="s">
        <v>89</v>
      </c>
      <c r="AV900" s="13" t="s">
        <v>87</v>
      </c>
      <c r="AW900" s="13" t="s">
        <v>34</v>
      </c>
      <c r="AX900" s="13" t="s">
        <v>79</v>
      </c>
      <c r="AY900" s="227" t="s">
        <v>141</v>
      </c>
    </row>
    <row r="901" spans="1:65" s="14" customFormat="1" ht="11.25">
      <c r="B901" s="228"/>
      <c r="C901" s="229"/>
      <c r="D901" s="219" t="s">
        <v>150</v>
      </c>
      <c r="E901" s="230" t="s">
        <v>1</v>
      </c>
      <c r="F901" s="231" t="s">
        <v>1186</v>
      </c>
      <c r="G901" s="229"/>
      <c r="H901" s="232">
        <v>104</v>
      </c>
      <c r="I901" s="233"/>
      <c r="J901" s="229"/>
      <c r="K901" s="229"/>
      <c r="L901" s="234"/>
      <c r="M901" s="235"/>
      <c r="N901" s="236"/>
      <c r="O901" s="236"/>
      <c r="P901" s="236"/>
      <c r="Q901" s="236"/>
      <c r="R901" s="236"/>
      <c r="S901" s="236"/>
      <c r="T901" s="237"/>
      <c r="AT901" s="238" t="s">
        <v>150</v>
      </c>
      <c r="AU901" s="238" t="s">
        <v>89</v>
      </c>
      <c r="AV901" s="14" t="s">
        <v>89</v>
      </c>
      <c r="AW901" s="14" t="s">
        <v>34</v>
      </c>
      <c r="AX901" s="14" t="s">
        <v>79</v>
      </c>
      <c r="AY901" s="238" t="s">
        <v>141</v>
      </c>
    </row>
    <row r="902" spans="1:65" s="13" customFormat="1" ht="11.25">
      <c r="B902" s="217"/>
      <c r="C902" s="218"/>
      <c r="D902" s="219" t="s">
        <v>150</v>
      </c>
      <c r="E902" s="220" t="s">
        <v>1</v>
      </c>
      <c r="F902" s="221" t="s">
        <v>1187</v>
      </c>
      <c r="G902" s="218"/>
      <c r="H902" s="220" t="s">
        <v>1</v>
      </c>
      <c r="I902" s="222"/>
      <c r="J902" s="218"/>
      <c r="K902" s="218"/>
      <c r="L902" s="223"/>
      <c r="M902" s="224"/>
      <c r="N902" s="225"/>
      <c r="O902" s="225"/>
      <c r="P902" s="225"/>
      <c r="Q902" s="225"/>
      <c r="R902" s="225"/>
      <c r="S902" s="225"/>
      <c r="T902" s="226"/>
      <c r="AT902" s="227" t="s">
        <v>150</v>
      </c>
      <c r="AU902" s="227" t="s">
        <v>89</v>
      </c>
      <c r="AV902" s="13" t="s">
        <v>87</v>
      </c>
      <c r="AW902" s="13" t="s">
        <v>34</v>
      </c>
      <c r="AX902" s="13" t="s">
        <v>79</v>
      </c>
      <c r="AY902" s="227" t="s">
        <v>141</v>
      </c>
    </row>
    <row r="903" spans="1:65" s="14" customFormat="1" ht="11.25">
      <c r="B903" s="228"/>
      <c r="C903" s="229"/>
      <c r="D903" s="219" t="s">
        <v>150</v>
      </c>
      <c r="E903" s="230" t="s">
        <v>1</v>
      </c>
      <c r="F903" s="231" t="s">
        <v>1188</v>
      </c>
      <c r="G903" s="229"/>
      <c r="H903" s="232">
        <v>86</v>
      </c>
      <c r="I903" s="233"/>
      <c r="J903" s="229"/>
      <c r="K903" s="229"/>
      <c r="L903" s="234"/>
      <c r="M903" s="235"/>
      <c r="N903" s="236"/>
      <c r="O903" s="236"/>
      <c r="P903" s="236"/>
      <c r="Q903" s="236"/>
      <c r="R903" s="236"/>
      <c r="S903" s="236"/>
      <c r="T903" s="237"/>
      <c r="AT903" s="238" t="s">
        <v>150</v>
      </c>
      <c r="AU903" s="238" t="s">
        <v>89</v>
      </c>
      <c r="AV903" s="14" t="s">
        <v>89</v>
      </c>
      <c r="AW903" s="14" t="s">
        <v>34</v>
      </c>
      <c r="AX903" s="14" t="s">
        <v>79</v>
      </c>
      <c r="AY903" s="238" t="s">
        <v>141</v>
      </c>
    </row>
    <row r="904" spans="1:65" s="15" customFormat="1" ht="11.25">
      <c r="B904" s="239"/>
      <c r="C904" s="240"/>
      <c r="D904" s="219" t="s">
        <v>150</v>
      </c>
      <c r="E904" s="241" t="s">
        <v>1</v>
      </c>
      <c r="F904" s="242" t="s">
        <v>221</v>
      </c>
      <c r="G904" s="240"/>
      <c r="H904" s="243">
        <v>190</v>
      </c>
      <c r="I904" s="244"/>
      <c r="J904" s="240"/>
      <c r="K904" s="240"/>
      <c r="L904" s="245"/>
      <c r="M904" s="246"/>
      <c r="N904" s="247"/>
      <c r="O904" s="247"/>
      <c r="P904" s="247"/>
      <c r="Q904" s="247"/>
      <c r="R904" s="247"/>
      <c r="S904" s="247"/>
      <c r="T904" s="248"/>
      <c r="AT904" s="249" t="s">
        <v>150</v>
      </c>
      <c r="AU904" s="249" t="s">
        <v>89</v>
      </c>
      <c r="AV904" s="15" t="s">
        <v>148</v>
      </c>
      <c r="AW904" s="15" t="s">
        <v>34</v>
      </c>
      <c r="AX904" s="15" t="s">
        <v>87</v>
      </c>
      <c r="AY904" s="249" t="s">
        <v>141</v>
      </c>
    </row>
    <row r="905" spans="1:65" s="2" customFormat="1" ht="24" customHeight="1">
      <c r="A905" s="35"/>
      <c r="B905" s="36"/>
      <c r="C905" s="204" t="s">
        <v>1193</v>
      </c>
      <c r="D905" s="204" t="s">
        <v>143</v>
      </c>
      <c r="E905" s="205" t="s">
        <v>1194</v>
      </c>
      <c r="F905" s="206" t="s">
        <v>1195</v>
      </c>
      <c r="G905" s="207" t="s">
        <v>146</v>
      </c>
      <c r="H905" s="208">
        <v>44</v>
      </c>
      <c r="I905" s="209"/>
      <c r="J905" s="210">
        <f>ROUND(I905*H905,2)</f>
        <v>0</v>
      </c>
      <c r="K905" s="206" t="s">
        <v>147</v>
      </c>
      <c r="L905" s="40"/>
      <c r="M905" s="211" t="s">
        <v>1</v>
      </c>
      <c r="N905" s="212" t="s">
        <v>44</v>
      </c>
      <c r="O905" s="72"/>
      <c r="P905" s="213">
        <f>O905*H905</f>
        <v>0</v>
      </c>
      <c r="Q905" s="213">
        <v>0</v>
      </c>
      <c r="R905" s="213">
        <f>Q905*H905</f>
        <v>0</v>
      </c>
      <c r="S905" s="213">
        <v>0</v>
      </c>
      <c r="T905" s="214">
        <f>S905*H905</f>
        <v>0</v>
      </c>
      <c r="U905" s="35"/>
      <c r="V905" s="35"/>
      <c r="W905" s="35"/>
      <c r="X905" s="35"/>
      <c r="Y905" s="35"/>
      <c r="Z905" s="35"/>
      <c r="AA905" s="35"/>
      <c r="AB905" s="35"/>
      <c r="AC905" s="35"/>
      <c r="AD905" s="35"/>
      <c r="AE905" s="35"/>
      <c r="AR905" s="215" t="s">
        <v>148</v>
      </c>
      <c r="AT905" s="215" t="s">
        <v>143</v>
      </c>
      <c r="AU905" s="215" t="s">
        <v>89</v>
      </c>
      <c r="AY905" s="18" t="s">
        <v>141</v>
      </c>
      <c r="BE905" s="216">
        <f>IF(N905="základní",J905,0)</f>
        <v>0</v>
      </c>
      <c r="BF905" s="216">
        <f>IF(N905="snížená",J905,0)</f>
        <v>0</v>
      </c>
      <c r="BG905" s="216">
        <f>IF(N905="zákl. přenesená",J905,0)</f>
        <v>0</v>
      </c>
      <c r="BH905" s="216">
        <f>IF(N905="sníž. přenesená",J905,0)</f>
        <v>0</v>
      </c>
      <c r="BI905" s="216">
        <f>IF(N905="nulová",J905,0)</f>
        <v>0</v>
      </c>
      <c r="BJ905" s="18" t="s">
        <v>87</v>
      </c>
      <c r="BK905" s="216">
        <f>ROUND(I905*H905,2)</f>
        <v>0</v>
      </c>
      <c r="BL905" s="18" t="s">
        <v>148</v>
      </c>
      <c r="BM905" s="215" t="s">
        <v>1196</v>
      </c>
    </row>
    <row r="906" spans="1:65" s="13" customFormat="1" ht="11.25">
      <c r="B906" s="217"/>
      <c r="C906" s="218"/>
      <c r="D906" s="219" t="s">
        <v>150</v>
      </c>
      <c r="E906" s="220" t="s">
        <v>1</v>
      </c>
      <c r="F906" s="221" t="s">
        <v>1197</v>
      </c>
      <c r="G906" s="218"/>
      <c r="H906" s="220" t="s">
        <v>1</v>
      </c>
      <c r="I906" s="222"/>
      <c r="J906" s="218"/>
      <c r="K906" s="218"/>
      <c r="L906" s="223"/>
      <c r="M906" s="224"/>
      <c r="N906" s="225"/>
      <c r="O906" s="225"/>
      <c r="P906" s="225"/>
      <c r="Q906" s="225"/>
      <c r="R906" s="225"/>
      <c r="S906" s="225"/>
      <c r="T906" s="226"/>
      <c r="AT906" s="227" t="s">
        <v>150</v>
      </c>
      <c r="AU906" s="227" t="s">
        <v>89</v>
      </c>
      <c r="AV906" s="13" t="s">
        <v>87</v>
      </c>
      <c r="AW906" s="13" t="s">
        <v>34</v>
      </c>
      <c r="AX906" s="13" t="s">
        <v>79</v>
      </c>
      <c r="AY906" s="227" t="s">
        <v>141</v>
      </c>
    </row>
    <row r="907" spans="1:65" s="13" customFormat="1" ht="11.25">
      <c r="B907" s="217"/>
      <c r="C907" s="218"/>
      <c r="D907" s="219" t="s">
        <v>150</v>
      </c>
      <c r="E907" s="220" t="s">
        <v>1</v>
      </c>
      <c r="F907" s="221" t="s">
        <v>1198</v>
      </c>
      <c r="G907" s="218"/>
      <c r="H907" s="220" t="s">
        <v>1</v>
      </c>
      <c r="I907" s="222"/>
      <c r="J907" s="218"/>
      <c r="K907" s="218"/>
      <c r="L907" s="223"/>
      <c r="M907" s="224"/>
      <c r="N907" s="225"/>
      <c r="O907" s="225"/>
      <c r="P907" s="225"/>
      <c r="Q907" s="225"/>
      <c r="R907" s="225"/>
      <c r="S907" s="225"/>
      <c r="T907" s="226"/>
      <c r="AT907" s="227" t="s">
        <v>150</v>
      </c>
      <c r="AU907" s="227" t="s">
        <v>89</v>
      </c>
      <c r="AV907" s="13" t="s">
        <v>87</v>
      </c>
      <c r="AW907" s="13" t="s">
        <v>34</v>
      </c>
      <c r="AX907" s="13" t="s">
        <v>79</v>
      </c>
      <c r="AY907" s="227" t="s">
        <v>141</v>
      </c>
    </row>
    <row r="908" spans="1:65" s="14" customFormat="1" ht="11.25">
      <c r="B908" s="228"/>
      <c r="C908" s="229"/>
      <c r="D908" s="219" t="s">
        <v>150</v>
      </c>
      <c r="E908" s="230" t="s">
        <v>1</v>
      </c>
      <c r="F908" s="231" t="s">
        <v>342</v>
      </c>
      <c r="G908" s="229"/>
      <c r="H908" s="232">
        <v>37.44</v>
      </c>
      <c r="I908" s="233"/>
      <c r="J908" s="229"/>
      <c r="K908" s="229"/>
      <c r="L908" s="234"/>
      <c r="M908" s="235"/>
      <c r="N908" s="236"/>
      <c r="O908" s="236"/>
      <c r="P908" s="236"/>
      <c r="Q908" s="236"/>
      <c r="R908" s="236"/>
      <c r="S908" s="236"/>
      <c r="T908" s="237"/>
      <c r="AT908" s="238" t="s">
        <v>150</v>
      </c>
      <c r="AU908" s="238" t="s">
        <v>89</v>
      </c>
      <c r="AV908" s="14" t="s">
        <v>89</v>
      </c>
      <c r="AW908" s="14" t="s">
        <v>34</v>
      </c>
      <c r="AX908" s="14" t="s">
        <v>79</v>
      </c>
      <c r="AY908" s="238" t="s">
        <v>141</v>
      </c>
    </row>
    <row r="909" spans="1:65" s="13" customFormat="1" ht="11.25">
      <c r="B909" s="217"/>
      <c r="C909" s="218"/>
      <c r="D909" s="219" t="s">
        <v>150</v>
      </c>
      <c r="E909" s="220" t="s">
        <v>1</v>
      </c>
      <c r="F909" s="221" t="s">
        <v>1199</v>
      </c>
      <c r="G909" s="218"/>
      <c r="H909" s="220" t="s">
        <v>1</v>
      </c>
      <c r="I909" s="222"/>
      <c r="J909" s="218"/>
      <c r="K909" s="218"/>
      <c r="L909" s="223"/>
      <c r="M909" s="224"/>
      <c r="N909" s="225"/>
      <c r="O909" s="225"/>
      <c r="P909" s="225"/>
      <c r="Q909" s="225"/>
      <c r="R909" s="225"/>
      <c r="S909" s="225"/>
      <c r="T909" s="226"/>
      <c r="AT909" s="227" t="s">
        <v>150</v>
      </c>
      <c r="AU909" s="227" t="s">
        <v>89</v>
      </c>
      <c r="AV909" s="13" t="s">
        <v>87</v>
      </c>
      <c r="AW909" s="13" t="s">
        <v>34</v>
      </c>
      <c r="AX909" s="13" t="s">
        <v>79</v>
      </c>
      <c r="AY909" s="227" t="s">
        <v>141</v>
      </c>
    </row>
    <row r="910" spans="1:65" s="14" customFormat="1" ht="11.25">
      <c r="B910" s="228"/>
      <c r="C910" s="229"/>
      <c r="D910" s="219" t="s">
        <v>150</v>
      </c>
      <c r="E910" s="230" t="s">
        <v>1</v>
      </c>
      <c r="F910" s="231" t="s">
        <v>344</v>
      </c>
      <c r="G910" s="229"/>
      <c r="H910" s="232">
        <v>30.96</v>
      </c>
      <c r="I910" s="233"/>
      <c r="J910" s="229"/>
      <c r="K910" s="229"/>
      <c r="L910" s="234"/>
      <c r="M910" s="235"/>
      <c r="N910" s="236"/>
      <c r="O910" s="236"/>
      <c r="P910" s="236"/>
      <c r="Q910" s="236"/>
      <c r="R910" s="236"/>
      <c r="S910" s="236"/>
      <c r="T910" s="237"/>
      <c r="AT910" s="238" t="s">
        <v>150</v>
      </c>
      <c r="AU910" s="238" t="s">
        <v>89</v>
      </c>
      <c r="AV910" s="14" t="s">
        <v>89</v>
      </c>
      <c r="AW910" s="14" t="s">
        <v>34</v>
      </c>
      <c r="AX910" s="14" t="s">
        <v>79</v>
      </c>
      <c r="AY910" s="238" t="s">
        <v>141</v>
      </c>
    </row>
    <row r="911" spans="1:65" s="13" customFormat="1" ht="11.25">
      <c r="B911" s="217"/>
      <c r="C911" s="218"/>
      <c r="D911" s="219" t="s">
        <v>150</v>
      </c>
      <c r="E911" s="220" t="s">
        <v>1</v>
      </c>
      <c r="F911" s="221" t="s">
        <v>1200</v>
      </c>
      <c r="G911" s="218"/>
      <c r="H911" s="220" t="s">
        <v>1</v>
      </c>
      <c r="I911" s="222"/>
      <c r="J911" s="218"/>
      <c r="K911" s="218"/>
      <c r="L911" s="223"/>
      <c r="M911" s="224"/>
      <c r="N911" s="225"/>
      <c r="O911" s="225"/>
      <c r="P911" s="225"/>
      <c r="Q911" s="225"/>
      <c r="R911" s="225"/>
      <c r="S911" s="225"/>
      <c r="T911" s="226"/>
      <c r="AT911" s="227" t="s">
        <v>150</v>
      </c>
      <c r="AU911" s="227" t="s">
        <v>89</v>
      </c>
      <c r="AV911" s="13" t="s">
        <v>87</v>
      </c>
      <c r="AW911" s="13" t="s">
        <v>34</v>
      </c>
      <c r="AX911" s="13" t="s">
        <v>79</v>
      </c>
      <c r="AY911" s="227" t="s">
        <v>141</v>
      </c>
    </row>
    <row r="912" spans="1:65" s="14" customFormat="1" ht="11.25">
      <c r="B912" s="228"/>
      <c r="C912" s="229"/>
      <c r="D912" s="219" t="s">
        <v>150</v>
      </c>
      <c r="E912" s="230" t="s">
        <v>1</v>
      </c>
      <c r="F912" s="231" t="s">
        <v>1201</v>
      </c>
      <c r="G912" s="229"/>
      <c r="H912" s="232">
        <v>-15.6</v>
      </c>
      <c r="I912" s="233"/>
      <c r="J912" s="229"/>
      <c r="K912" s="229"/>
      <c r="L912" s="234"/>
      <c r="M912" s="235"/>
      <c r="N912" s="236"/>
      <c r="O912" s="236"/>
      <c r="P912" s="236"/>
      <c r="Q912" s="236"/>
      <c r="R912" s="236"/>
      <c r="S912" s="236"/>
      <c r="T912" s="237"/>
      <c r="AT912" s="238" t="s">
        <v>150</v>
      </c>
      <c r="AU912" s="238" t="s">
        <v>89</v>
      </c>
      <c r="AV912" s="14" t="s">
        <v>89</v>
      </c>
      <c r="AW912" s="14" t="s">
        <v>34</v>
      </c>
      <c r="AX912" s="14" t="s">
        <v>79</v>
      </c>
      <c r="AY912" s="238" t="s">
        <v>141</v>
      </c>
    </row>
    <row r="913" spans="1:65" s="14" customFormat="1" ht="11.25">
      <c r="B913" s="228"/>
      <c r="C913" s="229"/>
      <c r="D913" s="219" t="s">
        <v>150</v>
      </c>
      <c r="E913" s="230" t="s">
        <v>1</v>
      </c>
      <c r="F913" s="231" t="s">
        <v>1202</v>
      </c>
      <c r="G913" s="229"/>
      <c r="H913" s="232">
        <v>-10.32</v>
      </c>
      <c r="I913" s="233"/>
      <c r="J913" s="229"/>
      <c r="K913" s="229"/>
      <c r="L913" s="234"/>
      <c r="M913" s="235"/>
      <c r="N913" s="236"/>
      <c r="O913" s="236"/>
      <c r="P913" s="236"/>
      <c r="Q913" s="236"/>
      <c r="R913" s="236"/>
      <c r="S913" s="236"/>
      <c r="T913" s="237"/>
      <c r="AT913" s="238" t="s">
        <v>150</v>
      </c>
      <c r="AU913" s="238" t="s">
        <v>89</v>
      </c>
      <c r="AV913" s="14" t="s">
        <v>89</v>
      </c>
      <c r="AW913" s="14" t="s">
        <v>34</v>
      </c>
      <c r="AX913" s="14" t="s">
        <v>79</v>
      </c>
      <c r="AY913" s="238" t="s">
        <v>141</v>
      </c>
    </row>
    <row r="914" spans="1:65" s="14" customFormat="1" ht="11.25">
      <c r="B914" s="228"/>
      <c r="C914" s="229"/>
      <c r="D914" s="219" t="s">
        <v>150</v>
      </c>
      <c r="E914" s="230" t="s">
        <v>1</v>
      </c>
      <c r="F914" s="231" t="s">
        <v>1203</v>
      </c>
      <c r="G914" s="229"/>
      <c r="H914" s="232">
        <v>1.52</v>
      </c>
      <c r="I914" s="233"/>
      <c r="J914" s="229"/>
      <c r="K914" s="229"/>
      <c r="L914" s="234"/>
      <c r="M914" s="235"/>
      <c r="N914" s="236"/>
      <c r="O914" s="236"/>
      <c r="P914" s="236"/>
      <c r="Q914" s="236"/>
      <c r="R914" s="236"/>
      <c r="S914" s="236"/>
      <c r="T914" s="237"/>
      <c r="AT914" s="238" t="s">
        <v>150</v>
      </c>
      <c r="AU914" s="238" t="s">
        <v>89</v>
      </c>
      <c r="AV914" s="14" t="s">
        <v>89</v>
      </c>
      <c r="AW914" s="14" t="s">
        <v>34</v>
      </c>
      <c r="AX914" s="14" t="s">
        <v>79</v>
      </c>
      <c r="AY914" s="238" t="s">
        <v>141</v>
      </c>
    </row>
    <row r="915" spans="1:65" s="15" customFormat="1" ht="11.25">
      <c r="B915" s="239"/>
      <c r="C915" s="240"/>
      <c r="D915" s="219" t="s">
        <v>150</v>
      </c>
      <c r="E915" s="241" t="s">
        <v>1</v>
      </c>
      <c r="F915" s="242" t="s">
        <v>221</v>
      </c>
      <c r="G915" s="240"/>
      <c r="H915" s="243">
        <v>44.000000000000007</v>
      </c>
      <c r="I915" s="244"/>
      <c r="J915" s="240"/>
      <c r="K915" s="240"/>
      <c r="L915" s="245"/>
      <c r="M915" s="246"/>
      <c r="N915" s="247"/>
      <c r="O915" s="247"/>
      <c r="P915" s="247"/>
      <c r="Q915" s="247"/>
      <c r="R915" s="247"/>
      <c r="S915" s="247"/>
      <c r="T915" s="248"/>
      <c r="AT915" s="249" t="s">
        <v>150</v>
      </c>
      <c r="AU915" s="249" t="s">
        <v>89</v>
      </c>
      <c r="AV915" s="15" t="s">
        <v>148</v>
      </c>
      <c r="AW915" s="15" t="s">
        <v>34</v>
      </c>
      <c r="AX915" s="15" t="s">
        <v>87</v>
      </c>
      <c r="AY915" s="249" t="s">
        <v>141</v>
      </c>
    </row>
    <row r="916" spans="1:65" s="2" customFormat="1" ht="16.5" customHeight="1">
      <c r="A916" s="35"/>
      <c r="B916" s="36"/>
      <c r="C916" s="261" t="s">
        <v>1204</v>
      </c>
      <c r="D916" s="261" t="s">
        <v>278</v>
      </c>
      <c r="E916" s="262" t="s">
        <v>297</v>
      </c>
      <c r="F916" s="263" t="s">
        <v>298</v>
      </c>
      <c r="G916" s="264" t="s">
        <v>281</v>
      </c>
      <c r="H916" s="265">
        <v>88</v>
      </c>
      <c r="I916" s="266"/>
      <c r="J916" s="267">
        <f>ROUND(I916*H916,2)</f>
        <v>0</v>
      </c>
      <c r="K916" s="263" t="s">
        <v>147</v>
      </c>
      <c r="L916" s="268"/>
      <c r="M916" s="269" t="s">
        <v>1</v>
      </c>
      <c r="N916" s="270" t="s">
        <v>44</v>
      </c>
      <c r="O916" s="72"/>
      <c r="P916" s="213">
        <f>O916*H916</f>
        <v>0</v>
      </c>
      <c r="Q916" s="213">
        <v>0</v>
      </c>
      <c r="R916" s="213">
        <f>Q916*H916</f>
        <v>0</v>
      </c>
      <c r="S916" s="213">
        <v>0</v>
      </c>
      <c r="T916" s="214">
        <f>S916*H916</f>
        <v>0</v>
      </c>
      <c r="U916" s="35"/>
      <c r="V916" s="35"/>
      <c r="W916" s="35"/>
      <c r="X916" s="35"/>
      <c r="Y916" s="35"/>
      <c r="Z916" s="35"/>
      <c r="AA916" s="35"/>
      <c r="AB916" s="35"/>
      <c r="AC916" s="35"/>
      <c r="AD916" s="35"/>
      <c r="AE916" s="35"/>
      <c r="AR916" s="215" t="s">
        <v>186</v>
      </c>
      <c r="AT916" s="215" t="s">
        <v>278</v>
      </c>
      <c r="AU916" s="215" t="s">
        <v>89</v>
      </c>
      <c r="AY916" s="18" t="s">
        <v>141</v>
      </c>
      <c r="BE916" s="216">
        <f>IF(N916="základní",J916,0)</f>
        <v>0</v>
      </c>
      <c r="BF916" s="216">
        <f>IF(N916="snížená",J916,0)</f>
        <v>0</v>
      </c>
      <c r="BG916" s="216">
        <f>IF(N916="zákl. přenesená",J916,0)</f>
        <v>0</v>
      </c>
      <c r="BH916" s="216">
        <f>IF(N916="sníž. přenesená",J916,0)</f>
        <v>0</v>
      </c>
      <c r="BI916" s="216">
        <f>IF(N916="nulová",J916,0)</f>
        <v>0</v>
      </c>
      <c r="BJ916" s="18" t="s">
        <v>87</v>
      </c>
      <c r="BK916" s="216">
        <f>ROUND(I916*H916,2)</f>
        <v>0</v>
      </c>
      <c r="BL916" s="18" t="s">
        <v>148</v>
      </c>
      <c r="BM916" s="215" t="s">
        <v>1205</v>
      </c>
    </row>
    <row r="917" spans="1:65" s="13" customFormat="1" ht="11.25">
      <c r="B917" s="217"/>
      <c r="C917" s="218"/>
      <c r="D917" s="219" t="s">
        <v>150</v>
      </c>
      <c r="E917" s="220" t="s">
        <v>1</v>
      </c>
      <c r="F917" s="221" t="s">
        <v>300</v>
      </c>
      <c r="G917" s="218"/>
      <c r="H917" s="220" t="s">
        <v>1</v>
      </c>
      <c r="I917" s="222"/>
      <c r="J917" s="218"/>
      <c r="K917" s="218"/>
      <c r="L917" s="223"/>
      <c r="M917" s="224"/>
      <c r="N917" s="225"/>
      <c r="O917" s="225"/>
      <c r="P917" s="225"/>
      <c r="Q917" s="225"/>
      <c r="R917" s="225"/>
      <c r="S917" s="225"/>
      <c r="T917" s="226"/>
      <c r="AT917" s="227" t="s">
        <v>150</v>
      </c>
      <c r="AU917" s="227" t="s">
        <v>89</v>
      </c>
      <c r="AV917" s="13" t="s">
        <v>87</v>
      </c>
      <c r="AW917" s="13" t="s">
        <v>34</v>
      </c>
      <c r="AX917" s="13" t="s">
        <v>79</v>
      </c>
      <c r="AY917" s="227" t="s">
        <v>141</v>
      </c>
    </row>
    <row r="918" spans="1:65" s="13" customFormat="1" ht="11.25">
      <c r="B918" s="217"/>
      <c r="C918" s="218"/>
      <c r="D918" s="219" t="s">
        <v>150</v>
      </c>
      <c r="E918" s="220" t="s">
        <v>1</v>
      </c>
      <c r="F918" s="221" t="s">
        <v>1206</v>
      </c>
      <c r="G918" s="218"/>
      <c r="H918" s="220" t="s">
        <v>1</v>
      </c>
      <c r="I918" s="222"/>
      <c r="J918" s="218"/>
      <c r="K918" s="218"/>
      <c r="L918" s="223"/>
      <c r="M918" s="224"/>
      <c r="N918" s="225"/>
      <c r="O918" s="225"/>
      <c r="P918" s="225"/>
      <c r="Q918" s="225"/>
      <c r="R918" s="225"/>
      <c r="S918" s="225"/>
      <c r="T918" s="226"/>
      <c r="AT918" s="227" t="s">
        <v>150</v>
      </c>
      <c r="AU918" s="227" t="s">
        <v>89</v>
      </c>
      <c r="AV918" s="13" t="s">
        <v>87</v>
      </c>
      <c r="AW918" s="13" t="s">
        <v>34</v>
      </c>
      <c r="AX918" s="13" t="s">
        <v>79</v>
      </c>
      <c r="AY918" s="227" t="s">
        <v>141</v>
      </c>
    </row>
    <row r="919" spans="1:65" s="14" customFormat="1" ht="11.25">
      <c r="B919" s="228"/>
      <c r="C919" s="229"/>
      <c r="D919" s="219" t="s">
        <v>150</v>
      </c>
      <c r="E919" s="230" t="s">
        <v>1</v>
      </c>
      <c r="F919" s="231" t="s">
        <v>1207</v>
      </c>
      <c r="G919" s="229"/>
      <c r="H919" s="232">
        <v>88</v>
      </c>
      <c r="I919" s="233"/>
      <c r="J919" s="229"/>
      <c r="K919" s="229"/>
      <c r="L919" s="234"/>
      <c r="M919" s="235"/>
      <c r="N919" s="236"/>
      <c r="O919" s="236"/>
      <c r="P919" s="236"/>
      <c r="Q919" s="236"/>
      <c r="R919" s="236"/>
      <c r="S919" s="236"/>
      <c r="T919" s="237"/>
      <c r="AT919" s="238" t="s">
        <v>150</v>
      </c>
      <c r="AU919" s="238" t="s">
        <v>89</v>
      </c>
      <c r="AV919" s="14" t="s">
        <v>89</v>
      </c>
      <c r="AW919" s="14" t="s">
        <v>34</v>
      </c>
      <c r="AX919" s="14" t="s">
        <v>87</v>
      </c>
      <c r="AY919" s="238" t="s">
        <v>141</v>
      </c>
    </row>
    <row r="920" spans="1:65" s="2" customFormat="1" ht="24" customHeight="1">
      <c r="A920" s="35"/>
      <c r="B920" s="36"/>
      <c r="C920" s="204" t="s">
        <v>1208</v>
      </c>
      <c r="D920" s="204" t="s">
        <v>143</v>
      </c>
      <c r="E920" s="205" t="s">
        <v>1209</v>
      </c>
      <c r="F920" s="206" t="s">
        <v>1210</v>
      </c>
      <c r="G920" s="207" t="s">
        <v>486</v>
      </c>
      <c r="H920" s="208">
        <v>104</v>
      </c>
      <c r="I920" s="209"/>
      <c r="J920" s="210">
        <f>ROUND(I920*H920,2)</f>
        <v>0</v>
      </c>
      <c r="K920" s="206" t="s">
        <v>1</v>
      </c>
      <c r="L920" s="40"/>
      <c r="M920" s="211" t="s">
        <v>1</v>
      </c>
      <c r="N920" s="212" t="s">
        <v>44</v>
      </c>
      <c r="O920" s="72"/>
      <c r="P920" s="213">
        <f>O920*H920</f>
        <v>0</v>
      </c>
      <c r="Q920" s="213">
        <v>0</v>
      </c>
      <c r="R920" s="213">
        <f>Q920*H920</f>
        <v>0</v>
      </c>
      <c r="S920" s="213">
        <v>0</v>
      </c>
      <c r="T920" s="214">
        <f>S920*H920</f>
        <v>0</v>
      </c>
      <c r="U920" s="35"/>
      <c r="V920" s="35"/>
      <c r="W920" s="35"/>
      <c r="X920" s="35"/>
      <c r="Y920" s="35"/>
      <c r="Z920" s="35"/>
      <c r="AA920" s="35"/>
      <c r="AB920" s="35"/>
      <c r="AC920" s="35"/>
      <c r="AD920" s="35"/>
      <c r="AE920" s="35"/>
      <c r="AR920" s="215" t="s">
        <v>148</v>
      </c>
      <c r="AT920" s="215" t="s">
        <v>143</v>
      </c>
      <c r="AU920" s="215" t="s">
        <v>89</v>
      </c>
      <c r="AY920" s="18" t="s">
        <v>141</v>
      </c>
      <c r="BE920" s="216">
        <f>IF(N920="základní",J920,0)</f>
        <v>0</v>
      </c>
      <c r="BF920" s="216">
        <f>IF(N920="snížená",J920,0)</f>
        <v>0</v>
      </c>
      <c r="BG920" s="216">
        <f>IF(N920="zákl. přenesená",J920,0)</f>
        <v>0</v>
      </c>
      <c r="BH920" s="216">
        <f>IF(N920="sníž. přenesená",J920,0)</f>
        <v>0</v>
      </c>
      <c r="BI920" s="216">
        <f>IF(N920="nulová",J920,0)</f>
        <v>0</v>
      </c>
      <c r="BJ920" s="18" t="s">
        <v>87</v>
      </c>
      <c r="BK920" s="216">
        <f>ROUND(I920*H920,2)</f>
        <v>0</v>
      </c>
      <c r="BL920" s="18" t="s">
        <v>148</v>
      </c>
      <c r="BM920" s="215" t="s">
        <v>1211</v>
      </c>
    </row>
    <row r="921" spans="1:65" s="13" customFormat="1" ht="11.25">
      <c r="B921" s="217"/>
      <c r="C921" s="218"/>
      <c r="D921" s="219" t="s">
        <v>150</v>
      </c>
      <c r="E921" s="220" t="s">
        <v>1</v>
      </c>
      <c r="F921" s="221" t="s">
        <v>1155</v>
      </c>
      <c r="G921" s="218"/>
      <c r="H921" s="220" t="s">
        <v>1</v>
      </c>
      <c r="I921" s="222"/>
      <c r="J921" s="218"/>
      <c r="K921" s="218"/>
      <c r="L921" s="223"/>
      <c r="M921" s="224"/>
      <c r="N921" s="225"/>
      <c r="O921" s="225"/>
      <c r="P921" s="225"/>
      <c r="Q921" s="225"/>
      <c r="R921" s="225"/>
      <c r="S921" s="225"/>
      <c r="T921" s="226"/>
      <c r="AT921" s="227" t="s">
        <v>150</v>
      </c>
      <c r="AU921" s="227" t="s">
        <v>89</v>
      </c>
      <c r="AV921" s="13" t="s">
        <v>87</v>
      </c>
      <c r="AW921" s="13" t="s">
        <v>34</v>
      </c>
      <c r="AX921" s="13" t="s">
        <v>79</v>
      </c>
      <c r="AY921" s="227" t="s">
        <v>141</v>
      </c>
    </row>
    <row r="922" spans="1:65" s="13" customFormat="1" ht="11.25">
      <c r="B922" s="217"/>
      <c r="C922" s="218"/>
      <c r="D922" s="219" t="s">
        <v>150</v>
      </c>
      <c r="E922" s="220" t="s">
        <v>1</v>
      </c>
      <c r="F922" s="221" t="s">
        <v>1212</v>
      </c>
      <c r="G922" s="218"/>
      <c r="H922" s="220" t="s">
        <v>1</v>
      </c>
      <c r="I922" s="222"/>
      <c r="J922" s="218"/>
      <c r="K922" s="218"/>
      <c r="L922" s="223"/>
      <c r="M922" s="224"/>
      <c r="N922" s="225"/>
      <c r="O922" s="225"/>
      <c r="P922" s="225"/>
      <c r="Q922" s="225"/>
      <c r="R922" s="225"/>
      <c r="S922" s="225"/>
      <c r="T922" s="226"/>
      <c r="AT922" s="227" t="s">
        <v>150</v>
      </c>
      <c r="AU922" s="227" t="s">
        <v>89</v>
      </c>
      <c r="AV922" s="13" t="s">
        <v>87</v>
      </c>
      <c r="AW922" s="13" t="s">
        <v>34</v>
      </c>
      <c r="AX922" s="13" t="s">
        <v>79</v>
      </c>
      <c r="AY922" s="227" t="s">
        <v>141</v>
      </c>
    </row>
    <row r="923" spans="1:65" s="14" customFormat="1" ht="11.25">
      <c r="B923" s="228"/>
      <c r="C923" s="229"/>
      <c r="D923" s="219" t="s">
        <v>150</v>
      </c>
      <c r="E923" s="230" t="s">
        <v>1</v>
      </c>
      <c r="F923" s="231" t="s">
        <v>1213</v>
      </c>
      <c r="G923" s="229"/>
      <c r="H923" s="232">
        <v>56</v>
      </c>
      <c r="I923" s="233"/>
      <c r="J923" s="229"/>
      <c r="K923" s="229"/>
      <c r="L923" s="234"/>
      <c r="M923" s="235"/>
      <c r="N923" s="236"/>
      <c r="O923" s="236"/>
      <c r="P923" s="236"/>
      <c r="Q923" s="236"/>
      <c r="R923" s="236"/>
      <c r="S923" s="236"/>
      <c r="T923" s="237"/>
      <c r="AT923" s="238" t="s">
        <v>150</v>
      </c>
      <c r="AU923" s="238" t="s">
        <v>89</v>
      </c>
      <c r="AV923" s="14" t="s">
        <v>89</v>
      </c>
      <c r="AW923" s="14" t="s">
        <v>34</v>
      </c>
      <c r="AX923" s="14" t="s">
        <v>79</v>
      </c>
      <c r="AY923" s="238" t="s">
        <v>141</v>
      </c>
    </row>
    <row r="924" spans="1:65" s="13" customFormat="1" ht="11.25">
      <c r="B924" s="217"/>
      <c r="C924" s="218"/>
      <c r="D924" s="219" t="s">
        <v>150</v>
      </c>
      <c r="E924" s="220" t="s">
        <v>1</v>
      </c>
      <c r="F924" s="221" t="s">
        <v>1214</v>
      </c>
      <c r="G924" s="218"/>
      <c r="H924" s="220" t="s">
        <v>1</v>
      </c>
      <c r="I924" s="222"/>
      <c r="J924" s="218"/>
      <c r="K924" s="218"/>
      <c r="L924" s="223"/>
      <c r="M924" s="224"/>
      <c r="N924" s="225"/>
      <c r="O924" s="225"/>
      <c r="P924" s="225"/>
      <c r="Q924" s="225"/>
      <c r="R924" s="225"/>
      <c r="S924" s="225"/>
      <c r="T924" s="226"/>
      <c r="AT924" s="227" t="s">
        <v>150</v>
      </c>
      <c r="AU924" s="227" t="s">
        <v>89</v>
      </c>
      <c r="AV924" s="13" t="s">
        <v>87</v>
      </c>
      <c r="AW924" s="13" t="s">
        <v>34</v>
      </c>
      <c r="AX924" s="13" t="s">
        <v>79</v>
      </c>
      <c r="AY924" s="227" t="s">
        <v>141</v>
      </c>
    </row>
    <row r="925" spans="1:65" s="14" customFormat="1" ht="11.25">
      <c r="B925" s="228"/>
      <c r="C925" s="229"/>
      <c r="D925" s="219" t="s">
        <v>150</v>
      </c>
      <c r="E925" s="230" t="s">
        <v>1</v>
      </c>
      <c r="F925" s="231" t="s">
        <v>1215</v>
      </c>
      <c r="G925" s="229"/>
      <c r="H925" s="232">
        <v>48</v>
      </c>
      <c r="I925" s="233"/>
      <c r="J925" s="229"/>
      <c r="K925" s="229"/>
      <c r="L925" s="234"/>
      <c r="M925" s="235"/>
      <c r="N925" s="236"/>
      <c r="O925" s="236"/>
      <c r="P925" s="236"/>
      <c r="Q925" s="236"/>
      <c r="R925" s="236"/>
      <c r="S925" s="236"/>
      <c r="T925" s="237"/>
      <c r="AT925" s="238" t="s">
        <v>150</v>
      </c>
      <c r="AU925" s="238" t="s">
        <v>89</v>
      </c>
      <c r="AV925" s="14" t="s">
        <v>89</v>
      </c>
      <c r="AW925" s="14" t="s">
        <v>34</v>
      </c>
      <c r="AX925" s="14" t="s">
        <v>79</v>
      </c>
      <c r="AY925" s="238" t="s">
        <v>141</v>
      </c>
    </row>
    <row r="926" spans="1:65" s="15" customFormat="1" ht="11.25">
      <c r="B926" s="239"/>
      <c r="C926" s="240"/>
      <c r="D926" s="219" t="s">
        <v>150</v>
      </c>
      <c r="E926" s="241" t="s">
        <v>1</v>
      </c>
      <c r="F926" s="242" t="s">
        <v>221</v>
      </c>
      <c r="G926" s="240"/>
      <c r="H926" s="243">
        <v>104</v>
      </c>
      <c r="I926" s="244"/>
      <c r="J926" s="240"/>
      <c r="K926" s="240"/>
      <c r="L926" s="245"/>
      <c r="M926" s="246"/>
      <c r="N926" s="247"/>
      <c r="O926" s="247"/>
      <c r="P926" s="247"/>
      <c r="Q926" s="247"/>
      <c r="R926" s="247"/>
      <c r="S926" s="247"/>
      <c r="T926" s="248"/>
      <c r="AT926" s="249" t="s">
        <v>150</v>
      </c>
      <c r="AU926" s="249" t="s">
        <v>89</v>
      </c>
      <c r="AV926" s="15" t="s">
        <v>148</v>
      </c>
      <c r="AW926" s="15" t="s">
        <v>34</v>
      </c>
      <c r="AX926" s="15" t="s">
        <v>87</v>
      </c>
      <c r="AY926" s="249" t="s">
        <v>141</v>
      </c>
    </row>
    <row r="927" spans="1:65" s="2" customFormat="1" ht="16.5" customHeight="1">
      <c r="A927" s="35"/>
      <c r="B927" s="36"/>
      <c r="C927" s="204" t="s">
        <v>1216</v>
      </c>
      <c r="D927" s="204" t="s">
        <v>143</v>
      </c>
      <c r="E927" s="205" t="s">
        <v>1217</v>
      </c>
      <c r="F927" s="206" t="s">
        <v>1218</v>
      </c>
      <c r="G927" s="207" t="s">
        <v>486</v>
      </c>
      <c r="H927" s="208">
        <v>86</v>
      </c>
      <c r="I927" s="209"/>
      <c r="J927" s="210">
        <f>ROUND(I927*H927,2)</f>
        <v>0</v>
      </c>
      <c r="K927" s="206" t="s">
        <v>1</v>
      </c>
      <c r="L927" s="40"/>
      <c r="M927" s="211" t="s">
        <v>1</v>
      </c>
      <c r="N927" s="212" t="s">
        <v>44</v>
      </c>
      <c r="O927" s="72"/>
      <c r="P927" s="213">
        <f>O927*H927</f>
        <v>0</v>
      </c>
      <c r="Q927" s="213">
        <v>0</v>
      </c>
      <c r="R927" s="213">
        <f>Q927*H927</f>
        <v>0</v>
      </c>
      <c r="S927" s="213">
        <v>0</v>
      </c>
      <c r="T927" s="214">
        <f>S927*H927</f>
        <v>0</v>
      </c>
      <c r="U927" s="35"/>
      <c r="V927" s="35"/>
      <c r="W927" s="35"/>
      <c r="X927" s="35"/>
      <c r="Y927" s="35"/>
      <c r="Z927" s="35"/>
      <c r="AA927" s="35"/>
      <c r="AB927" s="35"/>
      <c r="AC927" s="35"/>
      <c r="AD927" s="35"/>
      <c r="AE927" s="35"/>
      <c r="AR927" s="215" t="s">
        <v>148</v>
      </c>
      <c r="AT927" s="215" t="s">
        <v>143</v>
      </c>
      <c r="AU927" s="215" t="s">
        <v>89</v>
      </c>
      <c r="AY927" s="18" t="s">
        <v>141</v>
      </c>
      <c r="BE927" s="216">
        <f>IF(N927="základní",J927,0)</f>
        <v>0</v>
      </c>
      <c r="BF927" s="216">
        <f>IF(N927="snížená",J927,0)</f>
        <v>0</v>
      </c>
      <c r="BG927" s="216">
        <f>IF(N927="zákl. přenesená",J927,0)</f>
        <v>0</v>
      </c>
      <c r="BH927" s="216">
        <f>IF(N927="sníž. přenesená",J927,0)</f>
        <v>0</v>
      </c>
      <c r="BI927" s="216">
        <f>IF(N927="nulová",J927,0)</f>
        <v>0</v>
      </c>
      <c r="BJ927" s="18" t="s">
        <v>87</v>
      </c>
      <c r="BK927" s="216">
        <f>ROUND(I927*H927,2)</f>
        <v>0</v>
      </c>
      <c r="BL927" s="18" t="s">
        <v>148</v>
      </c>
      <c r="BM927" s="215" t="s">
        <v>1219</v>
      </c>
    </row>
    <row r="928" spans="1:65" s="13" customFormat="1" ht="11.25">
      <c r="B928" s="217"/>
      <c r="C928" s="218"/>
      <c r="D928" s="219" t="s">
        <v>150</v>
      </c>
      <c r="E928" s="220" t="s">
        <v>1</v>
      </c>
      <c r="F928" s="221" t="s">
        <v>1155</v>
      </c>
      <c r="G928" s="218"/>
      <c r="H928" s="220" t="s">
        <v>1</v>
      </c>
      <c r="I928" s="222"/>
      <c r="J928" s="218"/>
      <c r="K928" s="218"/>
      <c r="L928" s="223"/>
      <c r="M928" s="224"/>
      <c r="N928" s="225"/>
      <c r="O928" s="225"/>
      <c r="P928" s="225"/>
      <c r="Q928" s="225"/>
      <c r="R928" s="225"/>
      <c r="S928" s="225"/>
      <c r="T928" s="226"/>
      <c r="AT928" s="227" t="s">
        <v>150</v>
      </c>
      <c r="AU928" s="227" t="s">
        <v>89</v>
      </c>
      <c r="AV928" s="13" t="s">
        <v>87</v>
      </c>
      <c r="AW928" s="13" t="s">
        <v>34</v>
      </c>
      <c r="AX928" s="13" t="s">
        <v>79</v>
      </c>
      <c r="AY928" s="227" t="s">
        <v>141</v>
      </c>
    </row>
    <row r="929" spans="1:65" s="13" customFormat="1" ht="11.25">
      <c r="B929" s="217"/>
      <c r="C929" s="218"/>
      <c r="D929" s="219" t="s">
        <v>150</v>
      </c>
      <c r="E929" s="220" t="s">
        <v>1</v>
      </c>
      <c r="F929" s="221" t="s">
        <v>1220</v>
      </c>
      <c r="G929" s="218"/>
      <c r="H929" s="220" t="s">
        <v>1</v>
      </c>
      <c r="I929" s="222"/>
      <c r="J929" s="218"/>
      <c r="K929" s="218"/>
      <c r="L929" s="223"/>
      <c r="M929" s="224"/>
      <c r="N929" s="225"/>
      <c r="O929" s="225"/>
      <c r="P929" s="225"/>
      <c r="Q929" s="225"/>
      <c r="R929" s="225"/>
      <c r="S929" s="225"/>
      <c r="T929" s="226"/>
      <c r="AT929" s="227" t="s">
        <v>150</v>
      </c>
      <c r="AU929" s="227" t="s">
        <v>89</v>
      </c>
      <c r="AV929" s="13" t="s">
        <v>87</v>
      </c>
      <c r="AW929" s="13" t="s">
        <v>34</v>
      </c>
      <c r="AX929" s="13" t="s">
        <v>79</v>
      </c>
      <c r="AY929" s="227" t="s">
        <v>141</v>
      </c>
    </row>
    <row r="930" spans="1:65" s="14" customFormat="1" ht="11.25">
      <c r="B930" s="228"/>
      <c r="C930" s="229"/>
      <c r="D930" s="219" t="s">
        <v>150</v>
      </c>
      <c r="E930" s="230" t="s">
        <v>1</v>
      </c>
      <c r="F930" s="231" t="s">
        <v>680</v>
      </c>
      <c r="G930" s="229"/>
      <c r="H930" s="232">
        <v>62</v>
      </c>
      <c r="I930" s="233"/>
      <c r="J930" s="229"/>
      <c r="K930" s="229"/>
      <c r="L930" s="234"/>
      <c r="M930" s="235"/>
      <c r="N930" s="236"/>
      <c r="O930" s="236"/>
      <c r="P930" s="236"/>
      <c r="Q930" s="236"/>
      <c r="R930" s="236"/>
      <c r="S930" s="236"/>
      <c r="T930" s="237"/>
      <c r="AT930" s="238" t="s">
        <v>150</v>
      </c>
      <c r="AU930" s="238" t="s">
        <v>89</v>
      </c>
      <c r="AV930" s="14" t="s">
        <v>89</v>
      </c>
      <c r="AW930" s="14" t="s">
        <v>34</v>
      </c>
      <c r="AX930" s="14" t="s">
        <v>79</v>
      </c>
      <c r="AY930" s="238" t="s">
        <v>141</v>
      </c>
    </row>
    <row r="931" spans="1:65" s="13" customFormat="1" ht="11.25">
      <c r="B931" s="217"/>
      <c r="C931" s="218"/>
      <c r="D931" s="219" t="s">
        <v>150</v>
      </c>
      <c r="E931" s="220" t="s">
        <v>1</v>
      </c>
      <c r="F931" s="221" t="s">
        <v>1221</v>
      </c>
      <c r="G931" s="218"/>
      <c r="H931" s="220" t="s">
        <v>1</v>
      </c>
      <c r="I931" s="222"/>
      <c r="J931" s="218"/>
      <c r="K931" s="218"/>
      <c r="L931" s="223"/>
      <c r="M931" s="224"/>
      <c r="N931" s="225"/>
      <c r="O931" s="225"/>
      <c r="P931" s="225"/>
      <c r="Q931" s="225"/>
      <c r="R931" s="225"/>
      <c r="S931" s="225"/>
      <c r="T931" s="226"/>
      <c r="AT931" s="227" t="s">
        <v>150</v>
      </c>
      <c r="AU931" s="227" t="s">
        <v>89</v>
      </c>
      <c r="AV931" s="13" t="s">
        <v>87</v>
      </c>
      <c r="AW931" s="13" t="s">
        <v>34</v>
      </c>
      <c r="AX931" s="13" t="s">
        <v>79</v>
      </c>
      <c r="AY931" s="227" t="s">
        <v>141</v>
      </c>
    </row>
    <row r="932" spans="1:65" s="14" customFormat="1" ht="11.25">
      <c r="B932" s="228"/>
      <c r="C932" s="229"/>
      <c r="D932" s="219" t="s">
        <v>150</v>
      </c>
      <c r="E932" s="230" t="s">
        <v>1</v>
      </c>
      <c r="F932" s="231" t="s">
        <v>1044</v>
      </c>
      <c r="G932" s="229"/>
      <c r="H932" s="232">
        <v>24</v>
      </c>
      <c r="I932" s="233"/>
      <c r="J932" s="229"/>
      <c r="K932" s="229"/>
      <c r="L932" s="234"/>
      <c r="M932" s="235"/>
      <c r="N932" s="236"/>
      <c r="O932" s="236"/>
      <c r="P932" s="236"/>
      <c r="Q932" s="236"/>
      <c r="R932" s="236"/>
      <c r="S932" s="236"/>
      <c r="T932" s="237"/>
      <c r="AT932" s="238" t="s">
        <v>150</v>
      </c>
      <c r="AU932" s="238" t="s">
        <v>89</v>
      </c>
      <c r="AV932" s="14" t="s">
        <v>89</v>
      </c>
      <c r="AW932" s="14" t="s">
        <v>34</v>
      </c>
      <c r="AX932" s="14" t="s">
        <v>79</v>
      </c>
      <c r="AY932" s="238" t="s">
        <v>141</v>
      </c>
    </row>
    <row r="933" spans="1:65" s="15" customFormat="1" ht="11.25">
      <c r="B933" s="239"/>
      <c r="C933" s="240"/>
      <c r="D933" s="219" t="s">
        <v>150</v>
      </c>
      <c r="E933" s="241" t="s">
        <v>1</v>
      </c>
      <c r="F933" s="242" t="s">
        <v>221</v>
      </c>
      <c r="G933" s="240"/>
      <c r="H933" s="243">
        <v>86</v>
      </c>
      <c r="I933" s="244"/>
      <c r="J933" s="240"/>
      <c r="K933" s="240"/>
      <c r="L933" s="245"/>
      <c r="M933" s="246"/>
      <c r="N933" s="247"/>
      <c r="O933" s="247"/>
      <c r="P933" s="247"/>
      <c r="Q933" s="247"/>
      <c r="R933" s="247"/>
      <c r="S933" s="247"/>
      <c r="T933" s="248"/>
      <c r="AT933" s="249" t="s">
        <v>150</v>
      </c>
      <c r="AU933" s="249" t="s">
        <v>89</v>
      </c>
      <c r="AV933" s="15" t="s">
        <v>148</v>
      </c>
      <c r="AW933" s="15" t="s">
        <v>34</v>
      </c>
      <c r="AX933" s="15" t="s">
        <v>87</v>
      </c>
      <c r="AY933" s="249" t="s">
        <v>141</v>
      </c>
    </row>
    <row r="934" spans="1:65" s="2" customFormat="1" ht="16.5" customHeight="1">
      <c r="A934" s="35"/>
      <c r="B934" s="36"/>
      <c r="C934" s="261" t="s">
        <v>1222</v>
      </c>
      <c r="D934" s="261" t="s">
        <v>278</v>
      </c>
      <c r="E934" s="262" t="s">
        <v>1223</v>
      </c>
      <c r="F934" s="263" t="s">
        <v>1224</v>
      </c>
      <c r="G934" s="264" t="s">
        <v>486</v>
      </c>
      <c r="H934" s="265">
        <v>106</v>
      </c>
      <c r="I934" s="266"/>
      <c r="J934" s="267">
        <f>ROUND(I934*H934,2)</f>
        <v>0</v>
      </c>
      <c r="K934" s="263" t="s">
        <v>1</v>
      </c>
      <c r="L934" s="268"/>
      <c r="M934" s="269" t="s">
        <v>1</v>
      </c>
      <c r="N934" s="270" t="s">
        <v>44</v>
      </c>
      <c r="O934" s="72"/>
      <c r="P934" s="213">
        <f>O934*H934</f>
        <v>0</v>
      </c>
      <c r="Q934" s="213">
        <v>4.0000000000000002E-4</v>
      </c>
      <c r="R934" s="213">
        <f>Q934*H934</f>
        <v>4.24E-2</v>
      </c>
      <c r="S934" s="213">
        <v>0</v>
      </c>
      <c r="T934" s="214">
        <f>S934*H934</f>
        <v>0</v>
      </c>
      <c r="U934" s="35"/>
      <c r="V934" s="35"/>
      <c r="W934" s="35"/>
      <c r="X934" s="35"/>
      <c r="Y934" s="35"/>
      <c r="Z934" s="35"/>
      <c r="AA934" s="35"/>
      <c r="AB934" s="35"/>
      <c r="AC934" s="35"/>
      <c r="AD934" s="35"/>
      <c r="AE934" s="35"/>
      <c r="AR934" s="215" t="s">
        <v>186</v>
      </c>
      <c r="AT934" s="215" t="s">
        <v>278</v>
      </c>
      <c r="AU934" s="215" t="s">
        <v>89</v>
      </c>
      <c r="AY934" s="18" t="s">
        <v>141</v>
      </c>
      <c r="BE934" s="216">
        <f>IF(N934="základní",J934,0)</f>
        <v>0</v>
      </c>
      <c r="BF934" s="216">
        <f>IF(N934="snížená",J934,0)</f>
        <v>0</v>
      </c>
      <c r="BG934" s="216">
        <f>IF(N934="zákl. přenesená",J934,0)</f>
        <v>0</v>
      </c>
      <c r="BH934" s="216">
        <f>IF(N934="sníž. přenesená",J934,0)</f>
        <v>0</v>
      </c>
      <c r="BI934" s="216">
        <f>IF(N934="nulová",J934,0)</f>
        <v>0</v>
      </c>
      <c r="BJ934" s="18" t="s">
        <v>87</v>
      </c>
      <c r="BK934" s="216">
        <f>ROUND(I934*H934,2)</f>
        <v>0</v>
      </c>
      <c r="BL934" s="18" t="s">
        <v>148</v>
      </c>
      <c r="BM934" s="215" t="s">
        <v>1225</v>
      </c>
    </row>
    <row r="935" spans="1:65" s="13" customFormat="1" ht="11.25">
      <c r="B935" s="217"/>
      <c r="C935" s="218"/>
      <c r="D935" s="219" t="s">
        <v>150</v>
      </c>
      <c r="E935" s="220" t="s">
        <v>1</v>
      </c>
      <c r="F935" s="221" t="s">
        <v>1226</v>
      </c>
      <c r="G935" s="218"/>
      <c r="H935" s="220" t="s">
        <v>1</v>
      </c>
      <c r="I935" s="222"/>
      <c r="J935" s="218"/>
      <c r="K935" s="218"/>
      <c r="L935" s="223"/>
      <c r="M935" s="224"/>
      <c r="N935" s="225"/>
      <c r="O935" s="225"/>
      <c r="P935" s="225"/>
      <c r="Q935" s="225"/>
      <c r="R935" s="225"/>
      <c r="S935" s="225"/>
      <c r="T935" s="226"/>
      <c r="AT935" s="227" t="s">
        <v>150</v>
      </c>
      <c r="AU935" s="227" t="s">
        <v>89</v>
      </c>
      <c r="AV935" s="13" t="s">
        <v>87</v>
      </c>
      <c r="AW935" s="13" t="s">
        <v>34</v>
      </c>
      <c r="AX935" s="13" t="s">
        <v>79</v>
      </c>
      <c r="AY935" s="227" t="s">
        <v>141</v>
      </c>
    </row>
    <row r="936" spans="1:65" s="13" customFormat="1" ht="11.25">
      <c r="B936" s="217"/>
      <c r="C936" s="218"/>
      <c r="D936" s="219" t="s">
        <v>150</v>
      </c>
      <c r="E936" s="220" t="s">
        <v>1</v>
      </c>
      <c r="F936" s="221" t="s">
        <v>1227</v>
      </c>
      <c r="G936" s="218"/>
      <c r="H936" s="220" t="s">
        <v>1</v>
      </c>
      <c r="I936" s="222"/>
      <c r="J936" s="218"/>
      <c r="K936" s="218"/>
      <c r="L936" s="223"/>
      <c r="M936" s="224"/>
      <c r="N936" s="225"/>
      <c r="O936" s="225"/>
      <c r="P936" s="225"/>
      <c r="Q936" s="225"/>
      <c r="R936" s="225"/>
      <c r="S936" s="225"/>
      <c r="T936" s="226"/>
      <c r="AT936" s="227" t="s">
        <v>150</v>
      </c>
      <c r="AU936" s="227" t="s">
        <v>89</v>
      </c>
      <c r="AV936" s="13" t="s">
        <v>87</v>
      </c>
      <c r="AW936" s="13" t="s">
        <v>34</v>
      </c>
      <c r="AX936" s="13" t="s">
        <v>79</v>
      </c>
      <c r="AY936" s="227" t="s">
        <v>141</v>
      </c>
    </row>
    <row r="937" spans="1:65" s="14" customFormat="1" ht="11.25">
      <c r="B937" s="228"/>
      <c r="C937" s="229"/>
      <c r="D937" s="219" t="s">
        <v>150</v>
      </c>
      <c r="E937" s="230" t="s">
        <v>1</v>
      </c>
      <c r="F937" s="231" t="s">
        <v>1228</v>
      </c>
      <c r="G937" s="229"/>
      <c r="H937" s="232">
        <v>106</v>
      </c>
      <c r="I937" s="233"/>
      <c r="J937" s="229"/>
      <c r="K937" s="229"/>
      <c r="L937" s="234"/>
      <c r="M937" s="235"/>
      <c r="N937" s="236"/>
      <c r="O937" s="236"/>
      <c r="P937" s="236"/>
      <c r="Q937" s="236"/>
      <c r="R937" s="236"/>
      <c r="S937" s="236"/>
      <c r="T937" s="237"/>
      <c r="AT937" s="238" t="s">
        <v>150</v>
      </c>
      <c r="AU937" s="238" t="s">
        <v>89</v>
      </c>
      <c r="AV937" s="14" t="s">
        <v>89</v>
      </c>
      <c r="AW937" s="14" t="s">
        <v>34</v>
      </c>
      <c r="AX937" s="14" t="s">
        <v>87</v>
      </c>
      <c r="AY937" s="238" t="s">
        <v>141</v>
      </c>
    </row>
    <row r="938" spans="1:65" s="2" customFormat="1" ht="16.5" customHeight="1">
      <c r="A938" s="35"/>
      <c r="B938" s="36"/>
      <c r="C938" s="261" t="s">
        <v>1229</v>
      </c>
      <c r="D938" s="261" t="s">
        <v>278</v>
      </c>
      <c r="E938" s="262" t="s">
        <v>1230</v>
      </c>
      <c r="F938" s="263" t="s">
        <v>1231</v>
      </c>
      <c r="G938" s="264" t="s">
        <v>486</v>
      </c>
      <c r="H938" s="265">
        <v>88</v>
      </c>
      <c r="I938" s="266"/>
      <c r="J938" s="267">
        <f>ROUND(I938*H938,2)</f>
        <v>0</v>
      </c>
      <c r="K938" s="263" t="s">
        <v>1</v>
      </c>
      <c r="L938" s="268"/>
      <c r="M938" s="269" t="s">
        <v>1</v>
      </c>
      <c r="N938" s="270" t="s">
        <v>44</v>
      </c>
      <c r="O938" s="72"/>
      <c r="P938" s="213">
        <f>O938*H938</f>
        <v>0</v>
      </c>
      <c r="Q938" s="213">
        <v>0</v>
      </c>
      <c r="R938" s="213">
        <f>Q938*H938</f>
        <v>0</v>
      </c>
      <c r="S938" s="213">
        <v>0</v>
      </c>
      <c r="T938" s="214">
        <f>S938*H938</f>
        <v>0</v>
      </c>
      <c r="U938" s="35"/>
      <c r="V938" s="35"/>
      <c r="W938" s="35"/>
      <c r="X938" s="35"/>
      <c r="Y938" s="35"/>
      <c r="Z938" s="35"/>
      <c r="AA938" s="35"/>
      <c r="AB938" s="35"/>
      <c r="AC938" s="35"/>
      <c r="AD938" s="35"/>
      <c r="AE938" s="35"/>
      <c r="AR938" s="215" t="s">
        <v>186</v>
      </c>
      <c r="AT938" s="215" t="s">
        <v>278</v>
      </c>
      <c r="AU938" s="215" t="s">
        <v>89</v>
      </c>
      <c r="AY938" s="18" t="s">
        <v>141</v>
      </c>
      <c r="BE938" s="216">
        <f>IF(N938="základní",J938,0)</f>
        <v>0</v>
      </c>
      <c r="BF938" s="216">
        <f>IF(N938="snížená",J938,0)</f>
        <v>0</v>
      </c>
      <c r="BG938" s="216">
        <f>IF(N938="zákl. přenesená",J938,0)</f>
        <v>0</v>
      </c>
      <c r="BH938" s="216">
        <f>IF(N938="sníž. přenesená",J938,0)</f>
        <v>0</v>
      </c>
      <c r="BI938" s="216">
        <f>IF(N938="nulová",J938,0)</f>
        <v>0</v>
      </c>
      <c r="BJ938" s="18" t="s">
        <v>87</v>
      </c>
      <c r="BK938" s="216">
        <f>ROUND(I938*H938,2)</f>
        <v>0</v>
      </c>
      <c r="BL938" s="18" t="s">
        <v>148</v>
      </c>
      <c r="BM938" s="215" t="s">
        <v>1232</v>
      </c>
    </row>
    <row r="939" spans="1:65" s="13" customFormat="1" ht="11.25">
      <c r="B939" s="217"/>
      <c r="C939" s="218"/>
      <c r="D939" s="219" t="s">
        <v>150</v>
      </c>
      <c r="E939" s="220" t="s">
        <v>1</v>
      </c>
      <c r="F939" s="221" t="s">
        <v>1233</v>
      </c>
      <c r="G939" s="218"/>
      <c r="H939" s="220" t="s">
        <v>1</v>
      </c>
      <c r="I939" s="222"/>
      <c r="J939" s="218"/>
      <c r="K939" s="218"/>
      <c r="L939" s="223"/>
      <c r="M939" s="224"/>
      <c r="N939" s="225"/>
      <c r="O939" s="225"/>
      <c r="P939" s="225"/>
      <c r="Q939" s="225"/>
      <c r="R939" s="225"/>
      <c r="S939" s="225"/>
      <c r="T939" s="226"/>
      <c r="AT939" s="227" t="s">
        <v>150</v>
      </c>
      <c r="AU939" s="227" t="s">
        <v>89</v>
      </c>
      <c r="AV939" s="13" t="s">
        <v>87</v>
      </c>
      <c r="AW939" s="13" t="s">
        <v>34</v>
      </c>
      <c r="AX939" s="13" t="s">
        <v>79</v>
      </c>
      <c r="AY939" s="227" t="s">
        <v>141</v>
      </c>
    </row>
    <row r="940" spans="1:65" s="13" customFormat="1" ht="11.25">
      <c r="B940" s="217"/>
      <c r="C940" s="218"/>
      <c r="D940" s="219" t="s">
        <v>150</v>
      </c>
      <c r="E940" s="220" t="s">
        <v>1</v>
      </c>
      <c r="F940" s="221" t="s">
        <v>1234</v>
      </c>
      <c r="G940" s="218"/>
      <c r="H940" s="220" t="s">
        <v>1</v>
      </c>
      <c r="I940" s="222"/>
      <c r="J940" s="218"/>
      <c r="K940" s="218"/>
      <c r="L940" s="223"/>
      <c r="M940" s="224"/>
      <c r="N940" s="225"/>
      <c r="O940" s="225"/>
      <c r="P940" s="225"/>
      <c r="Q940" s="225"/>
      <c r="R940" s="225"/>
      <c r="S940" s="225"/>
      <c r="T940" s="226"/>
      <c r="AT940" s="227" t="s">
        <v>150</v>
      </c>
      <c r="AU940" s="227" t="s">
        <v>89</v>
      </c>
      <c r="AV940" s="13" t="s">
        <v>87</v>
      </c>
      <c r="AW940" s="13" t="s">
        <v>34</v>
      </c>
      <c r="AX940" s="13" t="s">
        <v>79</v>
      </c>
      <c r="AY940" s="227" t="s">
        <v>141</v>
      </c>
    </row>
    <row r="941" spans="1:65" s="14" customFormat="1" ht="11.25">
      <c r="B941" s="228"/>
      <c r="C941" s="229"/>
      <c r="D941" s="219" t="s">
        <v>150</v>
      </c>
      <c r="E941" s="230" t="s">
        <v>1</v>
      </c>
      <c r="F941" s="231" t="s">
        <v>1235</v>
      </c>
      <c r="G941" s="229"/>
      <c r="H941" s="232">
        <v>88</v>
      </c>
      <c r="I941" s="233"/>
      <c r="J941" s="229"/>
      <c r="K941" s="229"/>
      <c r="L941" s="234"/>
      <c r="M941" s="235"/>
      <c r="N941" s="236"/>
      <c r="O941" s="236"/>
      <c r="P941" s="236"/>
      <c r="Q941" s="236"/>
      <c r="R941" s="236"/>
      <c r="S941" s="236"/>
      <c r="T941" s="237"/>
      <c r="AT941" s="238" t="s">
        <v>150</v>
      </c>
      <c r="AU941" s="238" t="s">
        <v>89</v>
      </c>
      <c r="AV941" s="14" t="s">
        <v>89</v>
      </c>
      <c r="AW941" s="14" t="s">
        <v>34</v>
      </c>
      <c r="AX941" s="14" t="s">
        <v>87</v>
      </c>
      <c r="AY941" s="238" t="s">
        <v>141</v>
      </c>
    </row>
    <row r="942" spans="1:65" s="2" customFormat="1" ht="16.5" customHeight="1">
      <c r="A942" s="35"/>
      <c r="B942" s="36"/>
      <c r="C942" s="204" t="s">
        <v>1236</v>
      </c>
      <c r="D942" s="204" t="s">
        <v>143</v>
      </c>
      <c r="E942" s="205" t="s">
        <v>1237</v>
      </c>
      <c r="F942" s="206" t="s">
        <v>1238</v>
      </c>
      <c r="G942" s="207" t="s">
        <v>146</v>
      </c>
      <c r="H942" s="208">
        <v>10.4</v>
      </c>
      <c r="I942" s="209"/>
      <c r="J942" s="210">
        <f>ROUND(I942*H942,2)</f>
        <v>0</v>
      </c>
      <c r="K942" s="206" t="s">
        <v>1</v>
      </c>
      <c r="L942" s="40"/>
      <c r="M942" s="211" t="s">
        <v>1</v>
      </c>
      <c r="N942" s="212" t="s">
        <v>44</v>
      </c>
      <c r="O942" s="72"/>
      <c r="P942" s="213">
        <f>O942*H942</f>
        <v>0</v>
      </c>
      <c r="Q942" s="213">
        <v>0</v>
      </c>
      <c r="R942" s="213">
        <f>Q942*H942</f>
        <v>0</v>
      </c>
      <c r="S942" s="213">
        <v>0</v>
      </c>
      <c r="T942" s="214">
        <f>S942*H942</f>
        <v>0</v>
      </c>
      <c r="U942" s="35"/>
      <c r="V942" s="35"/>
      <c r="W942" s="35"/>
      <c r="X942" s="35"/>
      <c r="Y942" s="35"/>
      <c r="Z942" s="35"/>
      <c r="AA942" s="35"/>
      <c r="AB942" s="35"/>
      <c r="AC942" s="35"/>
      <c r="AD942" s="35"/>
      <c r="AE942" s="35"/>
      <c r="AR942" s="215" t="s">
        <v>148</v>
      </c>
      <c r="AT942" s="215" t="s">
        <v>143</v>
      </c>
      <c r="AU942" s="215" t="s">
        <v>89</v>
      </c>
      <c r="AY942" s="18" t="s">
        <v>141</v>
      </c>
      <c r="BE942" s="216">
        <f>IF(N942="základní",J942,0)</f>
        <v>0</v>
      </c>
      <c r="BF942" s="216">
        <f>IF(N942="snížená",J942,0)</f>
        <v>0</v>
      </c>
      <c r="BG942" s="216">
        <f>IF(N942="zákl. přenesená",J942,0)</f>
        <v>0</v>
      </c>
      <c r="BH942" s="216">
        <f>IF(N942="sníž. přenesená",J942,0)</f>
        <v>0</v>
      </c>
      <c r="BI942" s="216">
        <f>IF(N942="nulová",J942,0)</f>
        <v>0</v>
      </c>
      <c r="BJ942" s="18" t="s">
        <v>87</v>
      </c>
      <c r="BK942" s="216">
        <f>ROUND(I942*H942,2)</f>
        <v>0</v>
      </c>
      <c r="BL942" s="18" t="s">
        <v>148</v>
      </c>
      <c r="BM942" s="215" t="s">
        <v>1239</v>
      </c>
    </row>
    <row r="943" spans="1:65" s="13" customFormat="1" ht="22.5">
      <c r="B943" s="217"/>
      <c r="C943" s="218"/>
      <c r="D943" s="219" t="s">
        <v>150</v>
      </c>
      <c r="E943" s="220" t="s">
        <v>1</v>
      </c>
      <c r="F943" s="221" t="s">
        <v>1240</v>
      </c>
      <c r="G943" s="218"/>
      <c r="H943" s="220" t="s">
        <v>1</v>
      </c>
      <c r="I943" s="222"/>
      <c r="J943" s="218"/>
      <c r="K943" s="218"/>
      <c r="L943" s="223"/>
      <c r="M943" s="224"/>
      <c r="N943" s="225"/>
      <c r="O943" s="225"/>
      <c r="P943" s="225"/>
      <c r="Q943" s="225"/>
      <c r="R943" s="225"/>
      <c r="S943" s="225"/>
      <c r="T943" s="226"/>
      <c r="AT943" s="227" t="s">
        <v>150</v>
      </c>
      <c r="AU943" s="227" t="s">
        <v>89</v>
      </c>
      <c r="AV943" s="13" t="s">
        <v>87</v>
      </c>
      <c r="AW943" s="13" t="s">
        <v>34</v>
      </c>
      <c r="AX943" s="13" t="s">
        <v>79</v>
      </c>
      <c r="AY943" s="227" t="s">
        <v>141</v>
      </c>
    </row>
    <row r="944" spans="1:65" s="13" customFormat="1" ht="22.5">
      <c r="B944" s="217"/>
      <c r="C944" s="218"/>
      <c r="D944" s="219" t="s">
        <v>150</v>
      </c>
      <c r="E944" s="220" t="s">
        <v>1</v>
      </c>
      <c r="F944" s="221" t="s">
        <v>1241</v>
      </c>
      <c r="G944" s="218"/>
      <c r="H944" s="220" t="s">
        <v>1</v>
      </c>
      <c r="I944" s="222"/>
      <c r="J944" s="218"/>
      <c r="K944" s="218"/>
      <c r="L944" s="223"/>
      <c r="M944" s="224"/>
      <c r="N944" s="225"/>
      <c r="O944" s="225"/>
      <c r="P944" s="225"/>
      <c r="Q944" s="225"/>
      <c r="R944" s="225"/>
      <c r="S944" s="225"/>
      <c r="T944" s="226"/>
      <c r="AT944" s="227" t="s">
        <v>150</v>
      </c>
      <c r="AU944" s="227" t="s">
        <v>89</v>
      </c>
      <c r="AV944" s="13" t="s">
        <v>87</v>
      </c>
      <c r="AW944" s="13" t="s">
        <v>34</v>
      </c>
      <c r="AX944" s="13" t="s">
        <v>79</v>
      </c>
      <c r="AY944" s="227" t="s">
        <v>141</v>
      </c>
    </row>
    <row r="945" spans="1:51" s="13" customFormat="1" ht="11.25">
      <c r="B945" s="217"/>
      <c r="C945" s="218"/>
      <c r="D945" s="219" t="s">
        <v>150</v>
      </c>
      <c r="E945" s="220" t="s">
        <v>1</v>
      </c>
      <c r="F945" s="221" t="s">
        <v>1242</v>
      </c>
      <c r="G945" s="218"/>
      <c r="H945" s="220" t="s">
        <v>1</v>
      </c>
      <c r="I945" s="222"/>
      <c r="J945" s="218"/>
      <c r="K945" s="218"/>
      <c r="L945" s="223"/>
      <c r="M945" s="224"/>
      <c r="N945" s="225"/>
      <c r="O945" s="225"/>
      <c r="P945" s="225"/>
      <c r="Q945" s="225"/>
      <c r="R945" s="225"/>
      <c r="S945" s="225"/>
      <c r="T945" s="226"/>
      <c r="AT945" s="227" t="s">
        <v>150</v>
      </c>
      <c r="AU945" s="227" t="s">
        <v>89</v>
      </c>
      <c r="AV945" s="13" t="s">
        <v>87</v>
      </c>
      <c r="AW945" s="13" t="s">
        <v>34</v>
      </c>
      <c r="AX945" s="13" t="s">
        <v>79</v>
      </c>
      <c r="AY945" s="227" t="s">
        <v>141</v>
      </c>
    </row>
    <row r="946" spans="1:51" s="14" customFormat="1" ht="11.25">
      <c r="B946" s="228"/>
      <c r="C946" s="229"/>
      <c r="D946" s="219" t="s">
        <v>150</v>
      </c>
      <c r="E946" s="230" t="s">
        <v>1</v>
      </c>
      <c r="F946" s="231" t="s">
        <v>1243</v>
      </c>
      <c r="G946" s="229"/>
      <c r="H946" s="232">
        <v>10.4</v>
      </c>
      <c r="I946" s="233"/>
      <c r="J946" s="229"/>
      <c r="K946" s="229"/>
      <c r="L946" s="234"/>
      <c r="M946" s="271"/>
      <c r="N946" s="272"/>
      <c r="O946" s="272"/>
      <c r="P946" s="272"/>
      <c r="Q946" s="272"/>
      <c r="R946" s="272"/>
      <c r="S946" s="272"/>
      <c r="T946" s="273"/>
      <c r="AT946" s="238" t="s">
        <v>150</v>
      </c>
      <c r="AU946" s="238" t="s">
        <v>89</v>
      </c>
      <c r="AV946" s="14" t="s">
        <v>89</v>
      </c>
      <c r="AW946" s="14" t="s">
        <v>34</v>
      </c>
      <c r="AX946" s="14" t="s">
        <v>87</v>
      </c>
      <c r="AY946" s="238" t="s">
        <v>141</v>
      </c>
    </row>
    <row r="947" spans="1:51" s="2" customFormat="1" ht="6.95" customHeight="1">
      <c r="A947" s="35"/>
      <c r="B947" s="55"/>
      <c r="C947" s="56"/>
      <c r="D947" s="56"/>
      <c r="E947" s="56"/>
      <c r="F947" s="56"/>
      <c r="G947" s="56"/>
      <c r="H947" s="56"/>
      <c r="I947" s="153"/>
      <c r="J947" s="56"/>
      <c r="K947" s="56"/>
      <c r="L947" s="40"/>
      <c r="M947" s="35"/>
      <c r="O947" s="35"/>
      <c r="P947" s="35"/>
      <c r="Q947" s="35"/>
      <c r="R947" s="35"/>
      <c r="S947" s="35"/>
      <c r="T947" s="35"/>
      <c r="U947" s="35"/>
      <c r="V947" s="35"/>
      <c r="W947" s="35"/>
      <c r="X947" s="35"/>
      <c r="Y947" s="35"/>
      <c r="Z947" s="35"/>
      <c r="AA947" s="35"/>
      <c r="AB947" s="35"/>
      <c r="AC947" s="35"/>
      <c r="AD947" s="35"/>
      <c r="AE947" s="35"/>
    </row>
  </sheetData>
  <sheetProtection algorithmName="SHA-512" hashValue="kY2GEPuvc32bS0HwoO5NXsdfopv5QxKFJ40goyXZ8wdWbhUoRv73Vrw/VfdAczkahpFJkmfPClASI/5YDb0Awg==" saltValue="J1azl0YMRoMa8/jFOBkZWTsbegzPmrjgZ8G6vEyp0TjHbznJmPM2bOhSRN6RRKE+ArrDJkKXFvdKbgVM5F1tAQ==" spinCount="100000" sheet="1" objects="1" scenarios="1" formatColumns="0" formatRows="0" autoFilter="0"/>
  <autoFilter ref="C134:K946"/>
  <mergeCells count="9">
    <mergeCell ref="E87:H87"/>
    <mergeCell ref="E125:H125"/>
    <mergeCell ref="E127:H12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0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8" t="s">
        <v>92</v>
      </c>
    </row>
    <row r="3" spans="1:46" s="1" customFormat="1" ht="6.95" hidden="1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89</v>
      </c>
    </row>
    <row r="4" spans="1:46" s="1" customFormat="1" ht="24.95" hidden="1" customHeight="1">
      <c r="B4" s="21"/>
      <c r="D4" s="113" t="s">
        <v>98</v>
      </c>
      <c r="I4" s="109"/>
      <c r="L4" s="21"/>
      <c r="M4" s="114" t="s">
        <v>10</v>
      </c>
      <c r="AT4" s="18" t="s">
        <v>4</v>
      </c>
    </row>
    <row r="5" spans="1:46" s="1" customFormat="1" ht="6.95" hidden="1" customHeight="1">
      <c r="B5" s="21"/>
      <c r="I5" s="109"/>
      <c r="L5" s="21"/>
    </row>
    <row r="6" spans="1:46" s="1" customFormat="1" ht="12" hidden="1" customHeight="1">
      <c r="B6" s="21"/>
      <c r="D6" s="115" t="s">
        <v>16</v>
      </c>
      <c r="I6" s="109"/>
      <c r="L6" s="21"/>
    </row>
    <row r="7" spans="1:46" s="1" customFormat="1" ht="16.5" hidden="1" customHeight="1">
      <c r="B7" s="21"/>
      <c r="E7" s="320" t="str">
        <f>'Rekapitulace stavby'!K6</f>
        <v>Ostrov, Rekonstrukce vnitrobloku na  9.etapě</v>
      </c>
      <c r="F7" s="321"/>
      <c r="G7" s="321"/>
      <c r="H7" s="321"/>
      <c r="I7" s="109"/>
      <c r="L7" s="21"/>
    </row>
    <row r="8" spans="1:46" s="2" customFormat="1" ht="12" hidden="1" customHeight="1">
      <c r="A8" s="35"/>
      <c r="B8" s="40"/>
      <c r="C8" s="35"/>
      <c r="D8" s="115" t="s">
        <v>99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hidden="1" customHeight="1">
      <c r="A9" s="35"/>
      <c r="B9" s="40"/>
      <c r="C9" s="35"/>
      <c r="D9" s="35"/>
      <c r="E9" s="322" t="s">
        <v>1244</v>
      </c>
      <c r="F9" s="323"/>
      <c r="G9" s="323"/>
      <c r="H9" s="323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 hidden="1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hidden="1" customHeight="1">
      <c r="A11" s="35"/>
      <c r="B11" s="40"/>
      <c r="C11" s="35"/>
      <c r="D11" s="115" t="s">
        <v>18</v>
      </c>
      <c r="E11" s="35"/>
      <c r="F11" s="117" t="s">
        <v>19</v>
      </c>
      <c r="G11" s="35"/>
      <c r="H11" s="35"/>
      <c r="I11" s="118" t="s">
        <v>20</v>
      </c>
      <c r="J11" s="117" t="s">
        <v>101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hidden="1" customHeight="1">
      <c r="A12" s="35"/>
      <c r="B12" s="40"/>
      <c r="C12" s="35"/>
      <c r="D12" s="115" t="s">
        <v>22</v>
      </c>
      <c r="E12" s="35"/>
      <c r="F12" s="117" t="s">
        <v>23</v>
      </c>
      <c r="G12" s="35"/>
      <c r="H12" s="35"/>
      <c r="I12" s="118" t="s">
        <v>24</v>
      </c>
      <c r="J12" s="119" t="str">
        <f>'Rekapitulace stavby'!AN8</f>
        <v>24. 10. 2019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hidden="1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hidden="1" customHeight="1">
      <c r="A14" s="35"/>
      <c r="B14" s="40"/>
      <c r="C14" s="35"/>
      <c r="D14" s="115" t="s">
        <v>26</v>
      </c>
      <c r="E14" s="35"/>
      <c r="F14" s="35"/>
      <c r="G14" s="35"/>
      <c r="H14" s="35"/>
      <c r="I14" s="118" t="s">
        <v>27</v>
      </c>
      <c r="J14" s="117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hidden="1" customHeight="1">
      <c r="A15" s="35"/>
      <c r="B15" s="40"/>
      <c r="C15" s="35"/>
      <c r="D15" s="35"/>
      <c r="E15" s="117" t="s">
        <v>28</v>
      </c>
      <c r="F15" s="35"/>
      <c r="G15" s="35"/>
      <c r="H15" s="35"/>
      <c r="I15" s="118" t="s">
        <v>29</v>
      </c>
      <c r="J15" s="117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hidden="1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hidden="1" customHeight="1">
      <c r="A17" s="35"/>
      <c r="B17" s="40"/>
      <c r="C17" s="35"/>
      <c r="D17" s="115" t="s">
        <v>30</v>
      </c>
      <c r="E17" s="35"/>
      <c r="F17" s="35"/>
      <c r="G17" s="35"/>
      <c r="H17" s="35"/>
      <c r="I17" s="118" t="s">
        <v>27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hidden="1" customHeight="1">
      <c r="A18" s="35"/>
      <c r="B18" s="40"/>
      <c r="C18" s="35"/>
      <c r="D18" s="35"/>
      <c r="E18" s="324" t="str">
        <f>'Rekapitulace stavby'!E14</f>
        <v>Vyplň údaj</v>
      </c>
      <c r="F18" s="325"/>
      <c r="G18" s="325"/>
      <c r="H18" s="325"/>
      <c r="I18" s="118" t="s">
        <v>29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hidden="1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hidden="1" customHeight="1">
      <c r="A20" s="35"/>
      <c r="B20" s="40"/>
      <c r="C20" s="35"/>
      <c r="D20" s="115" t="s">
        <v>32</v>
      </c>
      <c r="E20" s="35"/>
      <c r="F20" s="35"/>
      <c r="G20" s="35"/>
      <c r="H20" s="35"/>
      <c r="I20" s="118" t="s">
        <v>27</v>
      </c>
      <c r="J20" s="117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hidden="1" customHeight="1">
      <c r="A21" s="35"/>
      <c r="B21" s="40"/>
      <c r="C21" s="35"/>
      <c r="D21" s="35"/>
      <c r="E21" s="117" t="s">
        <v>33</v>
      </c>
      <c r="F21" s="35"/>
      <c r="G21" s="35"/>
      <c r="H21" s="35"/>
      <c r="I21" s="118" t="s">
        <v>29</v>
      </c>
      <c r="J21" s="117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hidden="1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hidden="1" customHeight="1">
      <c r="A23" s="35"/>
      <c r="B23" s="40"/>
      <c r="C23" s="35"/>
      <c r="D23" s="115" t="s">
        <v>35</v>
      </c>
      <c r="E23" s="35"/>
      <c r="F23" s="35"/>
      <c r="G23" s="35"/>
      <c r="H23" s="35"/>
      <c r="I23" s="118" t="s">
        <v>27</v>
      </c>
      <c r="J23" s="117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hidden="1" customHeight="1">
      <c r="A24" s="35"/>
      <c r="B24" s="40"/>
      <c r="C24" s="35"/>
      <c r="D24" s="35"/>
      <c r="E24" s="117" t="s">
        <v>36</v>
      </c>
      <c r="F24" s="35"/>
      <c r="G24" s="35"/>
      <c r="H24" s="35"/>
      <c r="I24" s="118" t="s">
        <v>29</v>
      </c>
      <c r="J24" s="117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hidden="1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hidden="1" customHeight="1">
      <c r="A26" s="35"/>
      <c r="B26" s="40"/>
      <c r="C26" s="35"/>
      <c r="D26" s="115" t="s">
        <v>37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hidden="1" customHeight="1">
      <c r="A27" s="120"/>
      <c r="B27" s="121"/>
      <c r="C27" s="120"/>
      <c r="D27" s="120"/>
      <c r="E27" s="326" t="s">
        <v>1</v>
      </c>
      <c r="F27" s="326"/>
      <c r="G27" s="326"/>
      <c r="H27" s="326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hidden="1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hidden="1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hidden="1" customHeight="1">
      <c r="A30" s="35"/>
      <c r="B30" s="40"/>
      <c r="C30" s="35"/>
      <c r="D30" s="126" t="s">
        <v>39</v>
      </c>
      <c r="E30" s="35"/>
      <c r="F30" s="35"/>
      <c r="G30" s="35"/>
      <c r="H30" s="35"/>
      <c r="I30" s="116"/>
      <c r="J30" s="127">
        <f>ROUND(J117,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hidden="1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hidden="1" customHeight="1">
      <c r="A32" s="35"/>
      <c r="B32" s="40"/>
      <c r="C32" s="35"/>
      <c r="D32" s="35"/>
      <c r="E32" s="35"/>
      <c r="F32" s="128" t="s">
        <v>41</v>
      </c>
      <c r="G32" s="35"/>
      <c r="H32" s="35"/>
      <c r="I32" s="129" t="s">
        <v>40</v>
      </c>
      <c r="J32" s="128" t="s">
        <v>42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hidden="1" customHeight="1">
      <c r="A33" s="35"/>
      <c r="B33" s="40"/>
      <c r="C33" s="35"/>
      <c r="D33" s="130" t="s">
        <v>43</v>
      </c>
      <c r="E33" s="115" t="s">
        <v>44</v>
      </c>
      <c r="F33" s="131">
        <f>ROUND((SUM(BE117:BE119)),  2)</f>
        <v>0</v>
      </c>
      <c r="G33" s="35"/>
      <c r="H33" s="35"/>
      <c r="I33" s="132">
        <v>0.21</v>
      </c>
      <c r="J33" s="131">
        <f>ROUND(((SUM(BE117:BE119))*I33),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hidden="1" customHeight="1">
      <c r="A34" s="35"/>
      <c r="B34" s="40"/>
      <c r="C34" s="35"/>
      <c r="D34" s="35"/>
      <c r="E34" s="115" t="s">
        <v>45</v>
      </c>
      <c r="F34" s="131">
        <f>ROUND((SUM(BF117:BF119)),  2)</f>
        <v>0</v>
      </c>
      <c r="G34" s="35"/>
      <c r="H34" s="35"/>
      <c r="I34" s="132">
        <v>0.15</v>
      </c>
      <c r="J34" s="131">
        <f>ROUND(((SUM(BF117:BF119))*I34),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46</v>
      </c>
      <c r="F35" s="131">
        <f>ROUND((SUM(BG117:BG119)),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47</v>
      </c>
      <c r="F36" s="131">
        <f>ROUND((SUM(BH117:BH119)),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48</v>
      </c>
      <c r="F37" s="131">
        <f>ROUND((SUM(BI117:BI119)),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hidden="1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hidden="1" customHeight="1">
      <c r="A39" s="35"/>
      <c r="B39" s="40"/>
      <c r="C39" s="133"/>
      <c r="D39" s="134" t="s">
        <v>49</v>
      </c>
      <c r="E39" s="135"/>
      <c r="F39" s="135"/>
      <c r="G39" s="136" t="s">
        <v>50</v>
      </c>
      <c r="H39" s="137" t="s">
        <v>51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hidden="1" customHeight="1">
      <c r="B41" s="21"/>
      <c r="I41" s="109"/>
      <c r="L41" s="21"/>
    </row>
    <row r="42" spans="1:31" s="1" customFormat="1" ht="14.45" hidden="1" customHeight="1">
      <c r="B42" s="21"/>
      <c r="I42" s="109"/>
      <c r="L42" s="21"/>
    </row>
    <row r="43" spans="1:31" s="1" customFormat="1" ht="14.45" hidden="1" customHeight="1">
      <c r="B43" s="21"/>
      <c r="I43" s="109"/>
      <c r="L43" s="21"/>
    </row>
    <row r="44" spans="1:31" s="1" customFormat="1" ht="14.45" hidden="1" customHeight="1">
      <c r="B44" s="21"/>
      <c r="I44" s="109"/>
      <c r="L44" s="21"/>
    </row>
    <row r="45" spans="1:31" s="1" customFormat="1" ht="14.45" hidden="1" customHeight="1">
      <c r="B45" s="21"/>
      <c r="I45" s="109"/>
      <c r="L45" s="21"/>
    </row>
    <row r="46" spans="1:31" s="1" customFormat="1" ht="14.45" hidden="1" customHeight="1">
      <c r="B46" s="21"/>
      <c r="I46" s="109"/>
      <c r="L46" s="21"/>
    </row>
    <row r="47" spans="1:31" s="1" customFormat="1" ht="14.45" hidden="1" customHeight="1">
      <c r="B47" s="21"/>
      <c r="I47" s="109"/>
      <c r="L47" s="21"/>
    </row>
    <row r="48" spans="1:31" s="1" customFormat="1" ht="14.45" hidden="1" customHeight="1">
      <c r="B48" s="21"/>
      <c r="I48" s="109"/>
      <c r="L48" s="21"/>
    </row>
    <row r="49" spans="1:31" s="1" customFormat="1" ht="14.45" hidden="1" customHeight="1">
      <c r="B49" s="21"/>
      <c r="I49" s="109"/>
      <c r="L49" s="21"/>
    </row>
    <row r="50" spans="1:31" s="2" customFormat="1" ht="14.45" hidden="1" customHeight="1">
      <c r="B50" s="52"/>
      <c r="D50" s="141" t="s">
        <v>52</v>
      </c>
      <c r="E50" s="142"/>
      <c r="F50" s="142"/>
      <c r="G50" s="141" t="s">
        <v>53</v>
      </c>
      <c r="H50" s="142"/>
      <c r="I50" s="143"/>
      <c r="J50" s="142"/>
      <c r="K50" s="142"/>
      <c r="L50" s="52"/>
    </row>
    <row r="51" spans="1:31" ht="11.25" hidden="1">
      <c r="B51" s="21"/>
      <c r="L51" s="21"/>
    </row>
    <row r="52" spans="1:31" ht="11.25" hidden="1">
      <c r="B52" s="21"/>
      <c r="L52" s="21"/>
    </row>
    <row r="53" spans="1:31" ht="11.25" hidden="1">
      <c r="B53" s="21"/>
      <c r="L53" s="21"/>
    </row>
    <row r="54" spans="1:31" ht="11.25" hidden="1">
      <c r="B54" s="21"/>
      <c r="L54" s="21"/>
    </row>
    <row r="55" spans="1:31" ht="11.25" hidden="1">
      <c r="B55" s="21"/>
      <c r="L55" s="21"/>
    </row>
    <row r="56" spans="1:31" ht="11.25" hidden="1">
      <c r="B56" s="21"/>
      <c r="L56" s="21"/>
    </row>
    <row r="57" spans="1:31" ht="11.25" hidden="1">
      <c r="B57" s="21"/>
      <c r="L57" s="21"/>
    </row>
    <row r="58" spans="1:31" ht="11.25" hidden="1">
      <c r="B58" s="21"/>
      <c r="L58" s="21"/>
    </row>
    <row r="59" spans="1:31" ht="11.25" hidden="1">
      <c r="B59" s="21"/>
      <c r="L59" s="21"/>
    </row>
    <row r="60" spans="1:31" ht="11.25" hidden="1">
      <c r="B60" s="21"/>
      <c r="L60" s="21"/>
    </row>
    <row r="61" spans="1:31" s="2" customFormat="1" ht="12.75" hidden="1">
      <c r="A61" s="35"/>
      <c r="B61" s="40"/>
      <c r="C61" s="35"/>
      <c r="D61" s="144" t="s">
        <v>54</v>
      </c>
      <c r="E61" s="145"/>
      <c r="F61" s="146" t="s">
        <v>55</v>
      </c>
      <c r="G61" s="144" t="s">
        <v>54</v>
      </c>
      <c r="H61" s="145"/>
      <c r="I61" s="147"/>
      <c r="J61" s="148" t="s">
        <v>55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 hidden="1">
      <c r="B62" s="21"/>
      <c r="L62" s="21"/>
    </row>
    <row r="63" spans="1:31" ht="11.25" hidden="1">
      <c r="B63" s="21"/>
      <c r="L63" s="21"/>
    </row>
    <row r="64" spans="1:31" ht="11.25" hidden="1">
      <c r="B64" s="21"/>
      <c r="L64" s="21"/>
    </row>
    <row r="65" spans="1:31" s="2" customFormat="1" ht="12.75" hidden="1">
      <c r="A65" s="35"/>
      <c r="B65" s="40"/>
      <c r="C65" s="35"/>
      <c r="D65" s="141" t="s">
        <v>56</v>
      </c>
      <c r="E65" s="149"/>
      <c r="F65" s="149"/>
      <c r="G65" s="141" t="s">
        <v>57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 hidden="1">
      <c r="B66" s="21"/>
      <c r="L66" s="21"/>
    </row>
    <row r="67" spans="1:31" ht="11.25" hidden="1">
      <c r="B67" s="21"/>
      <c r="L67" s="21"/>
    </row>
    <row r="68" spans="1:31" ht="11.25" hidden="1">
      <c r="B68" s="21"/>
      <c r="L68" s="21"/>
    </row>
    <row r="69" spans="1:31" ht="11.25" hidden="1">
      <c r="B69" s="21"/>
      <c r="L69" s="21"/>
    </row>
    <row r="70" spans="1:31" ht="11.25" hidden="1">
      <c r="B70" s="21"/>
      <c r="L70" s="21"/>
    </row>
    <row r="71" spans="1:31" ht="11.25" hidden="1">
      <c r="B71" s="21"/>
      <c r="L71" s="21"/>
    </row>
    <row r="72" spans="1:31" ht="11.25" hidden="1">
      <c r="B72" s="21"/>
      <c r="L72" s="21"/>
    </row>
    <row r="73" spans="1:31" ht="11.25" hidden="1">
      <c r="B73" s="21"/>
      <c r="L73" s="21"/>
    </row>
    <row r="74" spans="1:31" ht="11.25" hidden="1">
      <c r="B74" s="21"/>
      <c r="L74" s="21"/>
    </row>
    <row r="75" spans="1:31" ht="11.25" hidden="1">
      <c r="B75" s="21"/>
      <c r="L75" s="21"/>
    </row>
    <row r="76" spans="1:31" s="2" customFormat="1" ht="12.75" hidden="1">
      <c r="A76" s="35"/>
      <c r="B76" s="40"/>
      <c r="C76" s="35"/>
      <c r="D76" s="144" t="s">
        <v>54</v>
      </c>
      <c r="E76" s="145"/>
      <c r="F76" s="146" t="s">
        <v>55</v>
      </c>
      <c r="G76" s="144" t="s">
        <v>54</v>
      </c>
      <c r="H76" s="145"/>
      <c r="I76" s="147"/>
      <c r="J76" s="148" t="s">
        <v>55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hidden="1" customHeight="1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ht="11.25" hidden="1"/>
    <row r="79" spans="1:31" ht="11.25" hidden="1"/>
    <row r="80" spans="1:31" ht="11.25" hidden="1"/>
    <row r="81" spans="1:47" s="2" customFormat="1" ht="6.95" customHeight="1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102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7" t="str">
        <f>E7</f>
        <v>Ostrov, Rekonstrukce vnitrobloku na  9.etapě</v>
      </c>
      <c r="F85" s="328"/>
      <c r="G85" s="328"/>
      <c r="H85" s="328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99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99" t="str">
        <f>E9</f>
        <v>B - Vegetační úpravy</v>
      </c>
      <c r="F87" s="329"/>
      <c r="G87" s="329"/>
      <c r="H87" s="329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22</v>
      </c>
      <c r="D89" s="37"/>
      <c r="E89" s="37"/>
      <c r="F89" s="28" t="str">
        <f>F12</f>
        <v>Ostrov</v>
      </c>
      <c r="G89" s="37"/>
      <c r="H89" s="37"/>
      <c r="I89" s="118" t="s">
        <v>24</v>
      </c>
      <c r="J89" s="67" t="str">
        <f>IF(J12="","",J12)</f>
        <v>24. 10. 2019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58.15" customHeight="1">
      <c r="A91" s="35"/>
      <c r="B91" s="36"/>
      <c r="C91" s="30" t="s">
        <v>26</v>
      </c>
      <c r="D91" s="37"/>
      <c r="E91" s="37"/>
      <c r="F91" s="28" t="str">
        <f>E15</f>
        <v>Město Ostrov</v>
      </c>
      <c r="G91" s="37"/>
      <c r="H91" s="37"/>
      <c r="I91" s="118" t="s">
        <v>32</v>
      </c>
      <c r="J91" s="33" t="str">
        <f>E21</f>
        <v>BPO spol. s r.o.,Lidická 1239,36317 OSTROV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118" t="s">
        <v>35</v>
      </c>
      <c r="J92" s="33" t="str">
        <f>E24</f>
        <v>Tomanová Ing.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7" t="s">
        <v>103</v>
      </c>
      <c r="D94" s="158"/>
      <c r="E94" s="158"/>
      <c r="F94" s="158"/>
      <c r="G94" s="158"/>
      <c r="H94" s="158"/>
      <c r="I94" s="159"/>
      <c r="J94" s="160" t="s">
        <v>104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105</v>
      </c>
      <c r="D96" s="37"/>
      <c r="E96" s="37"/>
      <c r="F96" s="37"/>
      <c r="G96" s="37"/>
      <c r="H96" s="37"/>
      <c r="I96" s="116"/>
      <c r="J96" s="85">
        <f>J117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106</v>
      </c>
    </row>
    <row r="97" spans="1:31" s="9" customFormat="1" ht="24.95" customHeight="1">
      <c r="B97" s="162"/>
      <c r="C97" s="163"/>
      <c r="D97" s="164" t="s">
        <v>1245</v>
      </c>
      <c r="E97" s="165"/>
      <c r="F97" s="165"/>
      <c r="G97" s="165"/>
      <c r="H97" s="165"/>
      <c r="I97" s="166"/>
      <c r="J97" s="167">
        <f>J118</f>
        <v>0</v>
      </c>
      <c r="K97" s="163"/>
      <c r="L97" s="168"/>
    </row>
    <row r="98" spans="1:31" s="2" customFormat="1" ht="21.75" customHeight="1">
      <c r="A98" s="35"/>
      <c r="B98" s="36"/>
      <c r="C98" s="37"/>
      <c r="D98" s="37"/>
      <c r="E98" s="37"/>
      <c r="F98" s="37"/>
      <c r="G98" s="37"/>
      <c r="H98" s="37"/>
      <c r="I98" s="116"/>
      <c r="J98" s="37"/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31" s="2" customFormat="1" ht="6.95" customHeight="1">
      <c r="A99" s="35"/>
      <c r="B99" s="55"/>
      <c r="C99" s="56"/>
      <c r="D99" s="56"/>
      <c r="E99" s="56"/>
      <c r="F99" s="56"/>
      <c r="G99" s="56"/>
      <c r="H99" s="56"/>
      <c r="I99" s="153"/>
      <c r="J99" s="56"/>
      <c r="K99" s="56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pans="1:31" s="2" customFormat="1" ht="6.95" customHeight="1">
      <c r="A103" s="35"/>
      <c r="B103" s="57"/>
      <c r="C103" s="58"/>
      <c r="D103" s="58"/>
      <c r="E103" s="58"/>
      <c r="F103" s="58"/>
      <c r="G103" s="58"/>
      <c r="H103" s="58"/>
      <c r="I103" s="156"/>
      <c r="J103" s="58"/>
      <c r="K103" s="58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24.95" customHeight="1">
      <c r="A104" s="35"/>
      <c r="B104" s="36"/>
      <c r="C104" s="24" t="s">
        <v>126</v>
      </c>
      <c r="D104" s="37"/>
      <c r="E104" s="37"/>
      <c r="F104" s="37"/>
      <c r="G104" s="37"/>
      <c r="H104" s="37"/>
      <c r="I104" s="116"/>
      <c r="J104" s="37"/>
      <c r="K104" s="37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6.95" customHeight="1">
      <c r="A105" s="35"/>
      <c r="B105" s="36"/>
      <c r="C105" s="37"/>
      <c r="D105" s="37"/>
      <c r="E105" s="37"/>
      <c r="F105" s="37"/>
      <c r="G105" s="37"/>
      <c r="H105" s="37"/>
      <c r="I105" s="116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12" customHeight="1">
      <c r="A106" s="35"/>
      <c r="B106" s="36"/>
      <c r="C106" s="30" t="s">
        <v>16</v>
      </c>
      <c r="D106" s="37"/>
      <c r="E106" s="37"/>
      <c r="F106" s="37"/>
      <c r="G106" s="37"/>
      <c r="H106" s="37"/>
      <c r="I106" s="116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16.5" customHeight="1">
      <c r="A107" s="35"/>
      <c r="B107" s="36"/>
      <c r="C107" s="37"/>
      <c r="D107" s="37"/>
      <c r="E107" s="327" t="str">
        <f>E7</f>
        <v>Ostrov, Rekonstrukce vnitrobloku na  9.etapě</v>
      </c>
      <c r="F107" s="328"/>
      <c r="G107" s="328"/>
      <c r="H107" s="328"/>
      <c r="I107" s="116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2" customHeight="1">
      <c r="A108" s="35"/>
      <c r="B108" s="36"/>
      <c r="C108" s="30" t="s">
        <v>99</v>
      </c>
      <c r="D108" s="37"/>
      <c r="E108" s="37"/>
      <c r="F108" s="37"/>
      <c r="G108" s="37"/>
      <c r="H108" s="37"/>
      <c r="I108" s="116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6.5" customHeight="1">
      <c r="A109" s="35"/>
      <c r="B109" s="36"/>
      <c r="C109" s="37"/>
      <c r="D109" s="37"/>
      <c r="E109" s="299" t="str">
        <f>E9</f>
        <v>B - Vegetační úpravy</v>
      </c>
      <c r="F109" s="329"/>
      <c r="G109" s="329"/>
      <c r="H109" s="329"/>
      <c r="I109" s="116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116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22</v>
      </c>
      <c r="D111" s="37"/>
      <c r="E111" s="37"/>
      <c r="F111" s="28" t="str">
        <f>F12</f>
        <v>Ostrov</v>
      </c>
      <c r="G111" s="37"/>
      <c r="H111" s="37"/>
      <c r="I111" s="118" t="s">
        <v>24</v>
      </c>
      <c r="J111" s="67" t="str">
        <f>IF(J12="","",J12)</f>
        <v>24. 10. 2019</v>
      </c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116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58.15" customHeight="1">
      <c r="A113" s="35"/>
      <c r="B113" s="36"/>
      <c r="C113" s="30" t="s">
        <v>26</v>
      </c>
      <c r="D113" s="37"/>
      <c r="E113" s="37"/>
      <c r="F113" s="28" t="str">
        <f>E15</f>
        <v>Město Ostrov</v>
      </c>
      <c r="G113" s="37"/>
      <c r="H113" s="37"/>
      <c r="I113" s="118" t="s">
        <v>32</v>
      </c>
      <c r="J113" s="33" t="str">
        <f>E21</f>
        <v>BPO spol. s r.o.,Lidická 1239,36317 OSTROV</v>
      </c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5.2" customHeight="1">
      <c r="A114" s="35"/>
      <c r="B114" s="36"/>
      <c r="C114" s="30" t="s">
        <v>30</v>
      </c>
      <c r="D114" s="37"/>
      <c r="E114" s="37"/>
      <c r="F114" s="28" t="str">
        <f>IF(E18="","",E18)</f>
        <v>Vyplň údaj</v>
      </c>
      <c r="G114" s="37"/>
      <c r="H114" s="37"/>
      <c r="I114" s="118" t="s">
        <v>35</v>
      </c>
      <c r="J114" s="33" t="str">
        <f>E24</f>
        <v>Tomanová Ing.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0.35" customHeight="1">
      <c r="A115" s="35"/>
      <c r="B115" s="36"/>
      <c r="C115" s="37"/>
      <c r="D115" s="37"/>
      <c r="E115" s="37"/>
      <c r="F115" s="37"/>
      <c r="G115" s="37"/>
      <c r="H115" s="37"/>
      <c r="I115" s="116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11" customFormat="1" ht="29.25" customHeight="1">
      <c r="A116" s="176"/>
      <c r="B116" s="177"/>
      <c r="C116" s="178" t="s">
        <v>127</v>
      </c>
      <c r="D116" s="179" t="s">
        <v>64</v>
      </c>
      <c r="E116" s="179" t="s">
        <v>60</v>
      </c>
      <c r="F116" s="179" t="s">
        <v>61</v>
      </c>
      <c r="G116" s="179" t="s">
        <v>128</v>
      </c>
      <c r="H116" s="179" t="s">
        <v>129</v>
      </c>
      <c r="I116" s="180" t="s">
        <v>130</v>
      </c>
      <c r="J116" s="179" t="s">
        <v>104</v>
      </c>
      <c r="K116" s="181" t="s">
        <v>131</v>
      </c>
      <c r="L116" s="182"/>
      <c r="M116" s="76" t="s">
        <v>1</v>
      </c>
      <c r="N116" s="77" t="s">
        <v>43</v>
      </c>
      <c r="O116" s="77" t="s">
        <v>132</v>
      </c>
      <c r="P116" s="77" t="s">
        <v>133</v>
      </c>
      <c r="Q116" s="77" t="s">
        <v>134</v>
      </c>
      <c r="R116" s="77" t="s">
        <v>135</v>
      </c>
      <c r="S116" s="77" t="s">
        <v>136</v>
      </c>
      <c r="T116" s="78" t="s">
        <v>137</v>
      </c>
      <c r="U116" s="176"/>
      <c r="V116" s="176"/>
      <c r="W116" s="176"/>
      <c r="X116" s="176"/>
      <c r="Y116" s="176"/>
      <c r="Z116" s="176"/>
      <c r="AA116" s="176"/>
      <c r="AB116" s="176"/>
      <c r="AC116" s="176"/>
      <c r="AD116" s="176"/>
      <c r="AE116" s="176"/>
    </row>
    <row r="117" spans="1:65" s="2" customFormat="1" ht="22.9" customHeight="1">
      <c r="A117" s="35"/>
      <c r="B117" s="36"/>
      <c r="C117" s="83" t="s">
        <v>138</v>
      </c>
      <c r="D117" s="37"/>
      <c r="E117" s="37"/>
      <c r="F117" s="37"/>
      <c r="G117" s="37"/>
      <c r="H117" s="37"/>
      <c r="I117" s="116"/>
      <c r="J117" s="183">
        <f>BK117</f>
        <v>0</v>
      </c>
      <c r="K117" s="37"/>
      <c r="L117" s="40"/>
      <c r="M117" s="79"/>
      <c r="N117" s="184"/>
      <c r="O117" s="80"/>
      <c r="P117" s="185">
        <f>P118</f>
        <v>0</v>
      </c>
      <c r="Q117" s="80"/>
      <c r="R117" s="185">
        <f>R118</f>
        <v>0</v>
      </c>
      <c r="S117" s="80"/>
      <c r="T117" s="186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78</v>
      </c>
      <c r="AU117" s="18" t="s">
        <v>106</v>
      </c>
      <c r="BK117" s="187">
        <f>BK118</f>
        <v>0</v>
      </c>
    </row>
    <row r="118" spans="1:65" s="12" customFormat="1" ht="25.9" customHeight="1">
      <c r="B118" s="188"/>
      <c r="C118" s="189"/>
      <c r="D118" s="190" t="s">
        <v>78</v>
      </c>
      <c r="E118" s="191" t="s">
        <v>1246</v>
      </c>
      <c r="F118" s="191" t="s">
        <v>91</v>
      </c>
      <c r="G118" s="189"/>
      <c r="H118" s="189"/>
      <c r="I118" s="192"/>
      <c r="J118" s="193">
        <f>BK118</f>
        <v>0</v>
      </c>
      <c r="K118" s="189"/>
      <c r="L118" s="194"/>
      <c r="M118" s="195"/>
      <c r="N118" s="196"/>
      <c r="O118" s="196"/>
      <c r="P118" s="197">
        <f>P119</f>
        <v>0</v>
      </c>
      <c r="Q118" s="196"/>
      <c r="R118" s="197">
        <f>R119</f>
        <v>0</v>
      </c>
      <c r="S118" s="196"/>
      <c r="T118" s="198">
        <f>T119</f>
        <v>0</v>
      </c>
      <c r="AR118" s="199" t="s">
        <v>87</v>
      </c>
      <c r="AT118" s="200" t="s">
        <v>78</v>
      </c>
      <c r="AU118" s="200" t="s">
        <v>79</v>
      </c>
      <c r="AY118" s="199" t="s">
        <v>141</v>
      </c>
      <c r="BK118" s="201">
        <f>BK119</f>
        <v>0</v>
      </c>
    </row>
    <row r="119" spans="1:65" s="2" customFormat="1" ht="24" customHeight="1">
      <c r="A119" s="35"/>
      <c r="B119" s="36"/>
      <c r="C119" s="204" t="s">
        <v>87</v>
      </c>
      <c r="D119" s="204" t="s">
        <v>143</v>
      </c>
      <c r="E119" s="205" t="s">
        <v>1247</v>
      </c>
      <c r="F119" s="206" t="s">
        <v>1248</v>
      </c>
      <c r="G119" s="207" t="s">
        <v>696</v>
      </c>
      <c r="H119" s="208">
        <v>1</v>
      </c>
      <c r="I119" s="209"/>
      <c r="J119" s="210">
        <f>ROUND(I119*H119,2)</f>
        <v>0</v>
      </c>
      <c r="K119" s="206" t="s">
        <v>1</v>
      </c>
      <c r="L119" s="40"/>
      <c r="M119" s="274" t="s">
        <v>1</v>
      </c>
      <c r="N119" s="275" t="s">
        <v>44</v>
      </c>
      <c r="O119" s="276"/>
      <c r="P119" s="277">
        <f>O119*H119</f>
        <v>0</v>
      </c>
      <c r="Q119" s="277">
        <v>0</v>
      </c>
      <c r="R119" s="277">
        <f>Q119*H119</f>
        <v>0</v>
      </c>
      <c r="S119" s="277">
        <v>0</v>
      </c>
      <c r="T119" s="278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5" t="s">
        <v>148</v>
      </c>
      <c r="AT119" s="215" t="s">
        <v>143</v>
      </c>
      <c r="AU119" s="215" t="s">
        <v>87</v>
      </c>
      <c r="AY119" s="18" t="s">
        <v>141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8" t="s">
        <v>87</v>
      </c>
      <c r="BK119" s="216">
        <f>ROUND(I119*H119,2)</f>
        <v>0</v>
      </c>
      <c r="BL119" s="18" t="s">
        <v>148</v>
      </c>
      <c r="BM119" s="215" t="s">
        <v>1249</v>
      </c>
    </row>
    <row r="120" spans="1:65" s="2" customFormat="1" ht="6.95" customHeight="1">
      <c r="A120" s="35"/>
      <c r="B120" s="55"/>
      <c r="C120" s="56"/>
      <c r="D120" s="56"/>
      <c r="E120" s="56"/>
      <c r="F120" s="56"/>
      <c r="G120" s="56"/>
      <c r="H120" s="56"/>
      <c r="I120" s="153"/>
      <c r="J120" s="56"/>
      <c r="K120" s="56"/>
      <c r="L120" s="40"/>
      <c r="M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</sheetData>
  <sheetProtection algorithmName="SHA-512" hashValue="xM6u9P8WnuffKiE/E2uAA7OkQAEXBmeK4RdxbH7YPpPjhuCh/Y5/y5l60WCjb6skOT8+8qiJkNcIghfvij9now==" saltValue="aXS7lmjUTOjiwn7GThkzNvwgImGancvxCwhc0XDG9f7NkbT3i0eRSM898UM2CkbyZ9f4X7z1EPJIfrr4632U8w==" spinCount="100000" sheet="1" objects="1" scenarios="1" formatColumns="0" formatRows="0" autoFilter="0"/>
  <autoFilter ref="C116:K119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8" t="s">
        <v>95</v>
      </c>
    </row>
    <row r="3" spans="1:46" s="1" customFormat="1" ht="6.95" hidden="1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89</v>
      </c>
    </row>
    <row r="4" spans="1:46" s="1" customFormat="1" ht="24.95" hidden="1" customHeight="1">
      <c r="B4" s="21"/>
      <c r="D4" s="113" t="s">
        <v>98</v>
      </c>
      <c r="I4" s="109"/>
      <c r="L4" s="21"/>
      <c r="M4" s="114" t="s">
        <v>10</v>
      </c>
      <c r="AT4" s="18" t="s">
        <v>4</v>
      </c>
    </row>
    <row r="5" spans="1:46" s="1" customFormat="1" ht="6.95" hidden="1" customHeight="1">
      <c r="B5" s="21"/>
      <c r="I5" s="109"/>
      <c r="L5" s="21"/>
    </row>
    <row r="6" spans="1:46" s="1" customFormat="1" ht="12" hidden="1" customHeight="1">
      <c r="B6" s="21"/>
      <c r="D6" s="115" t="s">
        <v>16</v>
      </c>
      <c r="I6" s="109"/>
      <c r="L6" s="21"/>
    </row>
    <row r="7" spans="1:46" s="1" customFormat="1" ht="16.5" hidden="1" customHeight="1">
      <c r="B7" s="21"/>
      <c r="E7" s="320" t="str">
        <f>'Rekapitulace stavby'!K6</f>
        <v>Ostrov, Rekonstrukce vnitrobloku na  9.etapě</v>
      </c>
      <c r="F7" s="321"/>
      <c r="G7" s="321"/>
      <c r="H7" s="321"/>
      <c r="I7" s="109"/>
      <c r="L7" s="21"/>
    </row>
    <row r="8" spans="1:46" s="2" customFormat="1" ht="12" hidden="1" customHeight="1">
      <c r="A8" s="35"/>
      <c r="B8" s="40"/>
      <c r="C8" s="35"/>
      <c r="D8" s="115" t="s">
        <v>99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hidden="1" customHeight="1">
      <c r="A9" s="35"/>
      <c r="B9" s="40"/>
      <c r="C9" s="35"/>
      <c r="D9" s="35"/>
      <c r="E9" s="322" t="s">
        <v>1250</v>
      </c>
      <c r="F9" s="323"/>
      <c r="G9" s="323"/>
      <c r="H9" s="323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 hidden="1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hidden="1" customHeight="1">
      <c r="A11" s="35"/>
      <c r="B11" s="40"/>
      <c r="C11" s="35"/>
      <c r="D11" s="115" t="s">
        <v>18</v>
      </c>
      <c r="E11" s="35"/>
      <c r="F11" s="117" t="s">
        <v>19</v>
      </c>
      <c r="G11" s="35"/>
      <c r="H11" s="35"/>
      <c r="I11" s="118" t="s">
        <v>20</v>
      </c>
      <c r="J11" s="117" t="s">
        <v>101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hidden="1" customHeight="1">
      <c r="A12" s="35"/>
      <c r="B12" s="40"/>
      <c r="C12" s="35"/>
      <c r="D12" s="115" t="s">
        <v>22</v>
      </c>
      <c r="E12" s="35"/>
      <c r="F12" s="117" t="s">
        <v>23</v>
      </c>
      <c r="G12" s="35"/>
      <c r="H12" s="35"/>
      <c r="I12" s="118" t="s">
        <v>24</v>
      </c>
      <c r="J12" s="119" t="str">
        <f>'Rekapitulace stavby'!AN8</f>
        <v>24. 10. 2019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hidden="1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hidden="1" customHeight="1">
      <c r="A14" s="35"/>
      <c r="B14" s="40"/>
      <c r="C14" s="35"/>
      <c r="D14" s="115" t="s">
        <v>26</v>
      </c>
      <c r="E14" s="35"/>
      <c r="F14" s="35"/>
      <c r="G14" s="35"/>
      <c r="H14" s="35"/>
      <c r="I14" s="118" t="s">
        <v>27</v>
      </c>
      <c r="J14" s="117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hidden="1" customHeight="1">
      <c r="A15" s="35"/>
      <c r="B15" s="40"/>
      <c r="C15" s="35"/>
      <c r="D15" s="35"/>
      <c r="E15" s="117" t="s">
        <v>28</v>
      </c>
      <c r="F15" s="35"/>
      <c r="G15" s="35"/>
      <c r="H15" s="35"/>
      <c r="I15" s="118" t="s">
        <v>29</v>
      </c>
      <c r="J15" s="117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hidden="1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hidden="1" customHeight="1">
      <c r="A17" s="35"/>
      <c r="B17" s="40"/>
      <c r="C17" s="35"/>
      <c r="D17" s="115" t="s">
        <v>30</v>
      </c>
      <c r="E17" s="35"/>
      <c r="F17" s="35"/>
      <c r="G17" s="35"/>
      <c r="H17" s="35"/>
      <c r="I17" s="118" t="s">
        <v>27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hidden="1" customHeight="1">
      <c r="A18" s="35"/>
      <c r="B18" s="40"/>
      <c r="C18" s="35"/>
      <c r="D18" s="35"/>
      <c r="E18" s="324" t="str">
        <f>'Rekapitulace stavby'!E14</f>
        <v>Vyplň údaj</v>
      </c>
      <c r="F18" s="325"/>
      <c r="G18" s="325"/>
      <c r="H18" s="325"/>
      <c r="I18" s="118" t="s">
        <v>29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hidden="1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hidden="1" customHeight="1">
      <c r="A20" s="35"/>
      <c r="B20" s="40"/>
      <c r="C20" s="35"/>
      <c r="D20" s="115" t="s">
        <v>32</v>
      </c>
      <c r="E20" s="35"/>
      <c r="F20" s="35"/>
      <c r="G20" s="35"/>
      <c r="H20" s="35"/>
      <c r="I20" s="118" t="s">
        <v>27</v>
      </c>
      <c r="J20" s="117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hidden="1" customHeight="1">
      <c r="A21" s="35"/>
      <c r="B21" s="40"/>
      <c r="C21" s="35"/>
      <c r="D21" s="35"/>
      <c r="E21" s="117" t="s">
        <v>33</v>
      </c>
      <c r="F21" s="35"/>
      <c r="G21" s="35"/>
      <c r="H21" s="35"/>
      <c r="I21" s="118" t="s">
        <v>29</v>
      </c>
      <c r="J21" s="117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hidden="1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hidden="1" customHeight="1">
      <c r="A23" s="35"/>
      <c r="B23" s="40"/>
      <c r="C23" s="35"/>
      <c r="D23" s="115" t="s">
        <v>35</v>
      </c>
      <c r="E23" s="35"/>
      <c r="F23" s="35"/>
      <c r="G23" s="35"/>
      <c r="H23" s="35"/>
      <c r="I23" s="118" t="s">
        <v>27</v>
      </c>
      <c r="J23" s="117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hidden="1" customHeight="1">
      <c r="A24" s="35"/>
      <c r="B24" s="40"/>
      <c r="C24" s="35"/>
      <c r="D24" s="35"/>
      <c r="E24" s="117" t="s">
        <v>36</v>
      </c>
      <c r="F24" s="35"/>
      <c r="G24" s="35"/>
      <c r="H24" s="35"/>
      <c r="I24" s="118" t="s">
        <v>29</v>
      </c>
      <c r="J24" s="117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hidden="1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hidden="1" customHeight="1">
      <c r="A26" s="35"/>
      <c r="B26" s="40"/>
      <c r="C26" s="35"/>
      <c r="D26" s="115" t="s">
        <v>37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hidden="1" customHeight="1">
      <c r="A27" s="120"/>
      <c r="B27" s="121"/>
      <c r="C27" s="120"/>
      <c r="D27" s="120"/>
      <c r="E27" s="326" t="s">
        <v>1</v>
      </c>
      <c r="F27" s="326"/>
      <c r="G27" s="326"/>
      <c r="H27" s="326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hidden="1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hidden="1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hidden="1" customHeight="1">
      <c r="A30" s="35"/>
      <c r="B30" s="40"/>
      <c r="C30" s="35"/>
      <c r="D30" s="126" t="s">
        <v>39</v>
      </c>
      <c r="E30" s="35"/>
      <c r="F30" s="35"/>
      <c r="G30" s="35"/>
      <c r="H30" s="35"/>
      <c r="I30" s="116"/>
      <c r="J30" s="127">
        <f>ROUND(J120,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hidden="1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hidden="1" customHeight="1">
      <c r="A32" s="35"/>
      <c r="B32" s="40"/>
      <c r="C32" s="35"/>
      <c r="D32" s="35"/>
      <c r="E32" s="35"/>
      <c r="F32" s="128" t="s">
        <v>41</v>
      </c>
      <c r="G32" s="35"/>
      <c r="H32" s="35"/>
      <c r="I32" s="129" t="s">
        <v>40</v>
      </c>
      <c r="J32" s="128" t="s">
        <v>42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hidden="1" customHeight="1">
      <c r="A33" s="35"/>
      <c r="B33" s="40"/>
      <c r="C33" s="35"/>
      <c r="D33" s="130" t="s">
        <v>43</v>
      </c>
      <c r="E33" s="115" t="s">
        <v>44</v>
      </c>
      <c r="F33" s="131">
        <f>ROUND((SUM(BE120:BE127)),  2)</f>
        <v>0</v>
      </c>
      <c r="G33" s="35"/>
      <c r="H33" s="35"/>
      <c r="I33" s="132">
        <v>0.21</v>
      </c>
      <c r="J33" s="131">
        <f>ROUND(((SUM(BE120:BE127))*I33),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hidden="1" customHeight="1">
      <c r="A34" s="35"/>
      <c r="B34" s="40"/>
      <c r="C34" s="35"/>
      <c r="D34" s="35"/>
      <c r="E34" s="115" t="s">
        <v>45</v>
      </c>
      <c r="F34" s="131">
        <f>ROUND((SUM(BF120:BF127)),  2)</f>
        <v>0</v>
      </c>
      <c r="G34" s="35"/>
      <c r="H34" s="35"/>
      <c r="I34" s="132">
        <v>0.15</v>
      </c>
      <c r="J34" s="131">
        <f>ROUND(((SUM(BF120:BF127))*I34),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46</v>
      </c>
      <c r="F35" s="131">
        <f>ROUND((SUM(BG120:BG127)),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47</v>
      </c>
      <c r="F36" s="131">
        <f>ROUND((SUM(BH120:BH127)),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48</v>
      </c>
      <c r="F37" s="131">
        <f>ROUND((SUM(BI120:BI127)),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hidden="1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hidden="1" customHeight="1">
      <c r="A39" s="35"/>
      <c r="B39" s="40"/>
      <c r="C39" s="133"/>
      <c r="D39" s="134" t="s">
        <v>49</v>
      </c>
      <c r="E39" s="135"/>
      <c r="F39" s="135"/>
      <c r="G39" s="136" t="s">
        <v>50</v>
      </c>
      <c r="H39" s="137" t="s">
        <v>51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hidden="1" customHeight="1">
      <c r="B41" s="21"/>
      <c r="I41" s="109"/>
      <c r="L41" s="21"/>
    </row>
    <row r="42" spans="1:31" s="1" customFormat="1" ht="14.45" hidden="1" customHeight="1">
      <c r="B42" s="21"/>
      <c r="I42" s="109"/>
      <c r="L42" s="21"/>
    </row>
    <row r="43" spans="1:31" s="1" customFormat="1" ht="14.45" hidden="1" customHeight="1">
      <c r="B43" s="21"/>
      <c r="I43" s="109"/>
      <c r="L43" s="21"/>
    </row>
    <row r="44" spans="1:31" s="1" customFormat="1" ht="14.45" hidden="1" customHeight="1">
      <c r="B44" s="21"/>
      <c r="I44" s="109"/>
      <c r="L44" s="21"/>
    </row>
    <row r="45" spans="1:31" s="1" customFormat="1" ht="14.45" hidden="1" customHeight="1">
      <c r="B45" s="21"/>
      <c r="I45" s="109"/>
      <c r="L45" s="21"/>
    </row>
    <row r="46" spans="1:31" s="1" customFormat="1" ht="14.45" hidden="1" customHeight="1">
      <c r="B46" s="21"/>
      <c r="I46" s="109"/>
      <c r="L46" s="21"/>
    </row>
    <row r="47" spans="1:31" s="1" customFormat="1" ht="14.45" hidden="1" customHeight="1">
      <c r="B47" s="21"/>
      <c r="I47" s="109"/>
      <c r="L47" s="21"/>
    </row>
    <row r="48" spans="1:31" s="1" customFormat="1" ht="14.45" hidden="1" customHeight="1">
      <c r="B48" s="21"/>
      <c r="I48" s="109"/>
      <c r="L48" s="21"/>
    </row>
    <row r="49" spans="1:31" s="1" customFormat="1" ht="14.45" hidden="1" customHeight="1">
      <c r="B49" s="21"/>
      <c r="I49" s="109"/>
      <c r="L49" s="21"/>
    </row>
    <row r="50" spans="1:31" s="2" customFormat="1" ht="14.45" hidden="1" customHeight="1">
      <c r="B50" s="52"/>
      <c r="D50" s="141" t="s">
        <v>52</v>
      </c>
      <c r="E50" s="142"/>
      <c r="F50" s="142"/>
      <c r="G50" s="141" t="s">
        <v>53</v>
      </c>
      <c r="H50" s="142"/>
      <c r="I50" s="143"/>
      <c r="J50" s="142"/>
      <c r="K50" s="142"/>
      <c r="L50" s="52"/>
    </row>
    <row r="51" spans="1:31" ht="11.25" hidden="1">
      <c r="B51" s="21"/>
      <c r="L51" s="21"/>
    </row>
    <row r="52" spans="1:31" ht="11.25" hidden="1">
      <c r="B52" s="21"/>
      <c r="L52" s="21"/>
    </row>
    <row r="53" spans="1:31" ht="11.25" hidden="1">
      <c r="B53" s="21"/>
      <c r="L53" s="21"/>
    </row>
    <row r="54" spans="1:31" ht="11.25" hidden="1">
      <c r="B54" s="21"/>
      <c r="L54" s="21"/>
    </row>
    <row r="55" spans="1:31" ht="11.25" hidden="1">
      <c r="B55" s="21"/>
      <c r="L55" s="21"/>
    </row>
    <row r="56" spans="1:31" ht="11.25" hidden="1">
      <c r="B56" s="21"/>
      <c r="L56" s="21"/>
    </row>
    <row r="57" spans="1:31" ht="11.25" hidden="1">
      <c r="B57" s="21"/>
      <c r="L57" s="21"/>
    </row>
    <row r="58" spans="1:31" ht="11.25" hidden="1">
      <c r="B58" s="21"/>
      <c r="L58" s="21"/>
    </row>
    <row r="59" spans="1:31" ht="11.25" hidden="1">
      <c r="B59" s="21"/>
      <c r="L59" s="21"/>
    </row>
    <row r="60" spans="1:31" ht="11.25" hidden="1">
      <c r="B60" s="21"/>
      <c r="L60" s="21"/>
    </row>
    <row r="61" spans="1:31" s="2" customFormat="1" ht="12.75" hidden="1">
      <c r="A61" s="35"/>
      <c r="B61" s="40"/>
      <c r="C61" s="35"/>
      <c r="D61" s="144" t="s">
        <v>54</v>
      </c>
      <c r="E61" s="145"/>
      <c r="F61" s="146" t="s">
        <v>55</v>
      </c>
      <c r="G61" s="144" t="s">
        <v>54</v>
      </c>
      <c r="H61" s="145"/>
      <c r="I61" s="147"/>
      <c r="J61" s="148" t="s">
        <v>55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 hidden="1">
      <c r="B62" s="21"/>
      <c r="L62" s="21"/>
    </row>
    <row r="63" spans="1:31" ht="11.25" hidden="1">
      <c r="B63" s="21"/>
      <c r="L63" s="21"/>
    </row>
    <row r="64" spans="1:31" ht="11.25" hidden="1">
      <c r="B64" s="21"/>
      <c r="L64" s="21"/>
    </row>
    <row r="65" spans="1:31" s="2" customFormat="1" ht="12.75" hidden="1">
      <c r="A65" s="35"/>
      <c r="B65" s="40"/>
      <c r="C65" s="35"/>
      <c r="D65" s="141" t="s">
        <v>56</v>
      </c>
      <c r="E65" s="149"/>
      <c r="F65" s="149"/>
      <c r="G65" s="141" t="s">
        <v>57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 hidden="1">
      <c r="B66" s="21"/>
      <c r="L66" s="21"/>
    </row>
    <row r="67" spans="1:31" ht="11.25" hidden="1">
      <c r="B67" s="21"/>
      <c r="L67" s="21"/>
    </row>
    <row r="68" spans="1:31" ht="11.25" hidden="1">
      <c r="B68" s="21"/>
      <c r="L68" s="21"/>
    </row>
    <row r="69" spans="1:31" ht="11.25" hidden="1">
      <c r="B69" s="21"/>
      <c r="L69" s="21"/>
    </row>
    <row r="70" spans="1:31" ht="11.25" hidden="1">
      <c r="B70" s="21"/>
      <c r="L70" s="21"/>
    </row>
    <row r="71" spans="1:31" ht="11.25" hidden="1">
      <c r="B71" s="21"/>
      <c r="L71" s="21"/>
    </row>
    <row r="72" spans="1:31" ht="11.25" hidden="1">
      <c r="B72" s="21"/>
      <c r="L72" s="21"/>
    </row>
    <row r="73" spans="1:31" ht="11.25" hidden="1">
      <c r="B73" s="21"/>
      <c r="L73" s="21"/>
    </row>
    <row r="74" spans="1:31" ht="11.25" hidden="1">
      <c r="B74" s="21"/>
      <c r="L74" s="21"/>
    </row>
    <row r="75" spans="1:31" ht="11.25" hidden="1">
      <c r="B75" s="21"/>
      <c r="L75" s="21"/>
    </row>
    <row r="76" spans="1:31" s="2" customFormat="1" ht="12.75" hidden="1">
      <c r="A76" s="35"/>
      <c r="B76" s="40"/>
      <c r="C76" s="35"/>
      <c r="D76" s="144" t="s">
        <v>54</v>
      </c>
      <c r="E76" s="145"/>
      <c r="F76" s="146" t="s">
        <v>55</v>
      </c>
      <c r="G76" s="144" t="s">
        <v>54</v>
      </c>
      <c r="H76" s="145"/>
      <c r="I76" s="147"/>
      <c r="J76" s="148" t="s">
        <v>55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hidden="1" customHeight="1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ht="11.25" hidden="1"/>
    <row r="79" spans="1:31" ht="11.25" hidden="1"/>
    <row r="80" spans="1:31" ht="11.25" hidden="1"/>
    <row r="81" spans="1:47" s="2" customFormat="1" ht="6.95" customHeight="1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102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7" t="str">
        <f>E7</f>
        <v>Ostrov, Rekonstrukce vnitrobloku na  9.etapě</v>
      </c>
      <c r="F85" s="328"/>
      <c r="G85" s="328"/>
      <c r="H85" s="328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99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99" t="str">
        <f>E9</f>
        <v>C - Elektročást</v>
      </c>
      <c r="F87" s="329"/>
      <c r="G87" s="329"/>
      <c r="H87" s="329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22</v>
      </c>
      <c r="D89" s="37"/>
      <c r="E89" s="37"/>
      <c r="F89" s="28" t="str">
        <f>F12</f>
        <v>Ostrov</v>
      </c>
      <c r="G89" s="37"/>
      <c r="H89" s="37"/>
      <c r="I89" s="118" t="s">
        <v>24</v>
      </c>
      <c r="J89" s="67" t="str">
        <f>IF(J12="","",J12)</f>
        <v>24. 10. 2019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58.15" customHeight="1">
      <c r="A91" s="35"/>
      <c r="B91" s="36"/>
      <c r="C91" s="30" t="s">
        <v>26</v>
      </c>
      <c r="D91" s="37"/>
      <c r="E91" s="37"/>
      <c r="F91" s="28" t="str">
        <f>E15</f>
        <v>Město Ostrov</v>
      </c>
      <c r="G91" s="37"/>
      <c r="H91" s="37"/>
      <c r="I91" s="118" t="s">
        <v>32</v>
      </c>
      <c r="J91" s="33" t="str">
        <f>E21</f>
        <v>BPO spol. s r.o.,Lidická 1239,36317 OSTROV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118" t="s">
        <v>35</v>
      </c>
      <c r="J92" s="33" t="str">
        <f>E24</f>
        <v>Tomanová Ing.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7" t="s">
        <v>103</v>
      </c>
      <c r="D94" s="158"/>
      <c r="E94" s="158"/>
      <c r="F94" s="158"/>
      <c r="G94" s="158"/>
      <c r="H94" s="158"/>
      <c r="I94" s="159"/>
      <c r="J94" s="160" t="s">
        <v>104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105</v>
      </c>
      <c r="D96" s="37"/>
      <c r="E96" s="37"/>
      <c r="F96" s="37"/>
      <c r="G96" s="37"/>
      <c r="H96" s="37"/>
      <c r="I96" s="116"/>
      <c r="J96" s="85">
        <f>J120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106</v>
      </c>
    </row>
    <row r="97" spans="1:31" s="9" customFormat="1" ht="24.95" customHeight="1">
      <c r="B97" s="162"/>
      <c r="C97" s="163"/>
      <c r="D97" s="164" t="s">
        <v>1251</v>
      </c>
      <c r="E97" s="165"/>
      <c r="F97" s="165"/>
      <c r="G97" s="165"/>
      <c r="H97" s="165"/>
      <c r="I97" s="166"/>
      <c r="J97" s="167">
        <f>J121</f>
        <v>0</v>
      </c>
      <c r="K97" s="163"/>
      <c r="L97" s="168"/>
    </row>
    <row r="98" spans="1:31" s="10" customFormat="1" ht="19.899999999999999" customHeight="1">
      <c r="B98" s="169"/>
      <c r="C98" s="170"/>
      <c r="D98" s="171" t="s">
        <v>1252</v>
      </c>
      <c r="E98" s="172"/>
      <c r="F98" s="172"/>
      <c r="G98" s="172"/>
      <c r="H98" s="172"/>
      <c r="I98" s="173"/>
      <c r="J98" s="174">
        <f>J122</f>
        <v>0</v>
      </c>
      <c r="K98" s="170"/>
      <c r="L98" s="175"/>
    </row>
    <row r="99" spans="1:31" s="10" customFormat="1" ht="19.899999999999999" customHeight="1">
      <c r="B99" s="169"/>
      <c r="C99" s="170"/>
      <c r="D99" s="171" t="s">
        <v>1253</v>
      </c>
      <c r="E99" s="172"/>
      <c r="F99" s="172"/>
      <c r="G99" s="172"/>
      <c r="H99" s="172"/>
      <c r="I99" s="173"/>
      <c r="J99" s="174">
        <f>J124</f>
        <v>0</v>
      </c>
      <c r="K99" s="170"/>
      <c r="L99" s="175"/>
    </row>
    <row r="100" spans="1:31" s="10" customFormat="1" ht="19.899999999999999" customHeight="1">
      <c r="B100" s="169"/>
      <c r="C100" s="170"/>
      <c r="D100" s="171" t="s">
        <v>1254</v>
      </c>
      <c r="E100" s="172"/>
      <c r="F100" s="172"/>
      <c r="G100" s="172"/>
      <c r="H100" s="172"/>
      <c r="I100" s="173"/>
      <c r="J100" s="174">
        <f>J126</f>
        <v>0</v>
      </c>
      <c r="K100" s="170"/>
      <c r="L100" s="175"/>
    </row>
    <row r="101" spans="1:31" s="2" customFormat="1" ht="21.75" customHeight="1">
      <c r="A101" s="35"/>
      <c r="B101" s="36"/>
      <c r="C101" s="37"/>
      <c r="D101" s="37"/>
      <c r="E101" s="37"/>
      <c r="F101" s="37"/>
      <c r="G101" s="37"/>
      <c r="H101" s="37"/>
      <c r="I101" s="116"/>
      <c r="J101" s="37"/>
      <c r="K101" s="37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31" s="2" customFormat="1" ht="6.95" customHeight="1">
      <c r="A102" s="35"/>
      <c r="B102" s="55"/>
      <c r="C102" s="56"/>
      <c r="D102" s="56"/>
      <c r="E102" s="56"/>
      <c r="F102" s="56"/>
      <c r="G102" s="56"/>
      <c r="H102" s="56"/>
      <c r="I102" s="153"/>
      <c r="J102" s="56"/>
      <c r="K102" s="56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pans="1:31" s="2" customFormat="1" ht="6.95" customHeight="1">
      <c r="A106" s="35"/>
      <c r="B106" s="57"/>
      <c r="C106" s="58"/>
      <c r="D106" s="58"/>
      <c r="E106" s="58"/>
      <c r="F106" s="58"/>
      <c r="G106" s="58"/>
      <c r="H106" s="58"/>
      <c r="I106" s="156"/>
      <c r="J106" s="58"/>
      <c r="K106" s="58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24.95" customHeight="1">
      <c r="A107" s="35"/>
      <c r="B107" s="36"/>
      <c r="C107" s="24" t="s">
        <v>126</v>
      </c>
      <c r="D107" s="37"/>
      <c r="E107" s="37"/>
      <c r="F107" s="37"/>
      <c r="G107" s="37"/>
      <c r="H107" s="37"/>
      <c r="I107" s="116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6.95" customHeight="1">
      <c r="A108" s="35"/>
      <c r="B108" s="36"/>
      <c r="C108" s="37"/>
      <c r="D108" s="37"/>
      <c r="E108" s="37"/>
      <c r="F108" s="37"/>
      <c r="G108" s="37"/>
      <c r="H108" s="37"/>
      <c r="I108" s="116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2" customHeight="1">
      <c r="A109" s="35"/>
      <c r="B109" s="36"/>
      <c r="C109" s="30" t="s">
        <v>16</v>
      </c>
      <c r="D109" s="37"/>
      <c r="E109" s="37"/>
      <c r="F109" s="37"/>
      <c r="G109" s="37"/>
      <c r="H109" s="37"/>
      <c r="I109" s="116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6.5" customHeight="1">
      <c r="A110" s="35"/>
      <c r="B110" s="36"/>
      <c r="C110" s="37"/>
      <c r="D110" s="37"/>
      <c r="E110" s="327" t="str">
        <f>E7</f>
        <v>Ostrov, Rekonstrukce vnitrobloku na  9.etapě</v>
      </c>
      <c r="F110" s="328"/>
      <c r="G110" s="328"/>
      <c r="H110" s="328"/>
      <c r="I110" s="116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99</v>
      </c>
      <c r="D111" s="37"/>
      <c r="E111" s="37"/>
      <c r="F111" s="37"/>
      <c r="G111" s="37"/>
      <c r="H111" s="37"/>
      <c r="I111" s="116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299" t="str">
        <f>E9</f>
        <v>C - Elektročást</v>
      </c>
      <c r="F112" s="329"/>
      <c r="G112" s="329"/>
      <c r="H112" s="329"/>
      <c r="I112" s="116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116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22</v>
      </c>
      <c r="D114" s="37"/>
      <c r="E114" s="37"/>
      <c r="F114" s="28" t="str">
        <f>F12</f>
        <v>Ostrov</v>
      </c>
      <c r="G114" s="37"/>
      <c r="H114" s="37"/>
      <c r="I114" s="118" t="s">
        <v>24</v>
      </c>
      <c r="J114" s="67" t="str">
        <f>IF(J12="","",J12)</f>
        <v>24. 10. 2019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116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58.15" customHeight="1">
      <c r="A116" s="35"/>
      <c r="B116" s="36"/>
      <c r="C116" s="30" t="s">
        <v>26</v>
      </c>
      <c r="D116" s="37"/>
      <c r="E116" s="37"/>
      <c r="F116" s="28" t="str">
        <f>E15</f>
        <v>Město Ostrov</v>
      </c>
      <c r="G116" s="37"/>
      <c r="H116" s="37"/>
      <c r="I116" s="118" t="s">
        <v>32</v>
      </c>
      <c r="J116" s="33" t="str">
        <f>E21</f>
        <v>BPO spol. s r.o.,Lidická 1239,36317 OSTROV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5.2" customHeight="1">
      <c r="A117" s="35"/>
      <c r="B117" s="36"/>
      <c r="C117" s="30" t="s">
        <v>30</v>
      </c>
      <c r="D117" s="37"/>
      <c r="E117" s="37"/>
      <c r="F117" s="28" t="str">
        <f>IF(E18="","",E18)</f>
        <v>Vyplň údaj</v>
      </c>
      <c r="G117" s="37"/>
      <c r="H117" s="37"/>
      <c r="I117" s="118" t="s">
        <v>35</v>
      </c>
      <c r="J117" s="33" t="str">
        <f>E24</f>
        <v>Tomanová Ing.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0.35" customHeight="1">
      <c r="A118" s="35"/>
      <c r="B118" s="36"/>
      <c r="C118" s="37"/>
      <c r="D118" s="37"/>
      <c r="E118" s="37"/>
      <c r="F118" s="37"/>
      <c r="G118" s="37"/>
      <c r="H118" s="37"/>
      <c r="I118" s="116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11" customFormat="1" ht="29.25" customHeight="1">
      <c r="A119" s="176"/>
      <c r="B119" s="177"/>
      <c r="C119" s="178" t="s">
        <v>127</v>
      </c>
      <c r="D119" s="179" t="s">
        <v>64</v>
      </c>
      <c r="E119" s="179" t="s">
        <v>60</v>
      </c>
      <c r="F119" s="179" t="s">
        <v>61</v>
      </c>
      <c r="G119" s="179" t="s">
        <v>128</v>
      </c>
      <c r="H119" s="179" t="s">
        <v>129</v>
      </c>
      <c r="I119" s="180" t="s">
        <v>130</v>
      </c>
      <c r="J119" s="179" t="s">
        <v>104</v>
      </c>
      <c r="K119" s="181" t="s">
        <v>131</v>
      </c>
      <c r="L119" s="182"/>
      <c r="M119" s="76" t="s">
        <v>1</v>
      </c>
      <c r="N119" s="77" t="s">
        <v>43</v>
      </c>
      <c r="O119" s="77" t="s">
        <v>132</v>
      </c>
      <c r="P119" s="77" t="s">
        <v>133</v>
      </c>
      <c r="Q119" s="77" t="s">
        <v>134</v>
      </c>
      <c r="R119" s="77" t="s">
        <v>135</v>
      </c>
      <c r="S119" s="77" t="s">
        <v>136</v>
      </c>
      <c r="T119" s="78" t="s">
        <v>137</v>
      </c>
      <c r="U119" s="176"/>
      <c r="V119" s="176"/>
      <c r="W119" s="176"/>
      <c r="X119" s="176"/>
      <c r="Y119" s="176"/>
      <c r="Z119" s="176"/>
      <c r="AA119" s="176"/>
      <c r="AB119" s="176"/>
      <c r="AC119" s="176"/>
      <c r="AD119" s="176"/>
      <c r="AE119" s="176"/>
    </row>
    <row r="120" spans="1:65" s="2" customFormat="1" ht="22.9" customHeight="1">
      <c r="A120" s="35"/>
      <c r="B120" s="36"/>
      <c r="C120" s="83" t="s">
        <v>138</v>
      </c>
      <c r="D120" s="37"/>
      <c r="E120" s="37"/>
      <c r="F120" s="37"/>
      <c r="G120" s="37"/>
      <c r="H120" s="37"/>
      <c r="I120" s="116"/>
      <c r="J120" s="183">
        <f>BK120</f>
        <v>0</v>
      </c>
      <c r="K120" s="37"/>
      <c r="L120" s="40"/>
      <c r="M120" s="79"/>
      <c r="N120" s="184"/>
      <c r="O120" s="80"/>
      <c r="P120" s="185">
        <f>P121</f>
        <v>0</v>
      </c>
      <c r="Q120" s="80"/>
      <c r="R120" s="185">
        <f>R121</f>
        <v>0</v>
      </c>
      <c r="S120" s="80"/>
      <c r="T120" s="186">
        <f>T121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78</v>
      </c>
      <c r="AU120" s="18" t="s">
        <v>106</v>
      </c>
      <c r="BK120" s="187">
        <f>BK121</f>
        <v>0</v>
      </c>
    </row>
    <row r="121" spans="1:65" s="12" customFormat="1" ht="25.9" customHeight="1">
      <c r="B121" s="188"/>
      <c r="C121" s="189"/>
      <c r="D121" s="190" t="s">
        <v>78</v>
      </c>
      <c r="E121" s="191" t="s">
        <v>1255</v>
      </c>
      <c r="F121" s="191" t="s">
        <v>94</v>
      </c>
      <c r="G121" s="189"/>
      <c r="H121" s="189"/>
      <c r="I121" s="192"/>
      <c r="J121" s="193">
        <f>BK121</f>
        <v>0</v>
      </c>
      <c r="K121" s="189"/>
      <c r="L121" s="194"/>
      <c r="M121" s="195"/>
      <c r="N121" s="196"/>
      <c r="O121" s="196"/>
      <c r="P121" s="197">
        <f>P122+P124+P126</f>
        <v>0</v>
      </c>
      <c r="Q121" s="196"/>
      <c r="R121" s="197">
        <f>R122+R124+R126</f>
        <v>0</v>
      </c>
      <c r="S121" s="196"/>
      <c r="T121" s="198">
        <f>T122+T124+T126</f>
        <v>0</v>
      </c>
      <c r="AR121" s="199" t="s">
        <v>89</v>
      </c>
      <c r="AT121" s="200" t="s">
        <v>78</v>
      </c>
      <c r="AU121" s="200" t="s">
        <v>79</v>
      </c>
      <c r="AY121" s="199" t="s">
        <v>141</v>
      </c>
      <c r="BK121" s="201">
        <f>BK122+BK124+BK126</f>
        <v>0</v>
      </c>
    </row>
    <row r="122" spans="1:65" s="12" customFormat="1" ht="22.9" customHeight="1">
      <c r="B122" s="188"/>
      <c r="C122" s="189"/>
      <c r="D122" s="190" t="s">
        <v>78</v>
      </c>
      <c r="E122" s="202" t="s">
        <v>1256</v>
      </c>
      <c r="F122" s="202" t="s">
        <v>1257</v>
      </c>
      <c r="G122" s="189"/>
      <c r="H122" s="189"/>
      <c r="I122" s="192"/>
      <c r="J122" s="203">
        <f>BK122</f>
        <v>0</v>
      </c>
      <c r="K122" s="189"/>
      <c r="L122" s="194"/>
      <c r="M122" s="195"/>
      <c r="N122" s="196"/>
      <c r="O122" s="196"/>
      <c r="P122" s="197">
        <f>P123</f>
        <v>0</v>
      </c>
      <c r="Q122" s="196"/>
      <c r="R122" s="197">
        <f>R123</f>
        <v>0</v>
      </c>
      <c r="S122" s="196"/>
      <c r="T122" s="198">
        <f>T123</f>
        <v>0</v>
      </c>
      <c r="AR122" s="199" t="s">
        <v>87</v>
      </c>
      <c r="AT122" s="200" t="s">
        <v>78</v>
      </c>
      <c r="AU122" s="200" t="s">
        <v>87</v>
      </c>
      <c r="AY122" s="199" t="s">
        <v>141</v>
      </c>
      <c r="BK122" s="201">
        <f>BK123</f>
        <v>0</v>
      </c>
    </row>
    <row r="123" spans="1:65" s="2" customFormat="1" ht="24" customHeight="1">
      <c r="A123" s="35"/>
      <c r="B123" s="36"/>
      <c r="C123" s="204" t="s">
        <v>87</v>
      </c>
      <c r="D123" s="204" t="s">
        <v>143</v>
      </c>
      <c r="E123" s="205" t="s">
        <v>1258</v>
      </c>
      <c r="F123" s="206" t="s">
        <v>1259</v>
      </c>
      <c r="G123" s="207" t="s">
        <v>696</v>
      </c>
      <c r="H123" s="208">
        <v>1</v>
      </c>
      <c r="I123" s="209"/>
      <c r="J123" s="210">
        <f>ROUND(I123*H123,2)</f>
        <v>0</v>
      </c>
      <c r="K123" s="206" t="s">
        <v>1</v>
      </c>
      <c r="L123" s="40"/>
      <c r="M123" s="211" t="s">
        <v>1</v>
      </c>
      <c r="N123" s="212" t="s">
        <v>44</v>
      </c>
      <c r="O123" s="72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5" t="s">
        <v>239</v>
      </c>
      <c r="AT123" s="215" t="s">
        <v>143</v>
      </c>
      <c r="AU123" s="215" t="s">
        <v>89</v>
      </c>
      <c r="AY123" s="18" t="s">
        <v>141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8" t="s">
        <v>87</v>
      </c>
      <c r="BK123" s="216">
        <f>ROUND(I123*H123,2)</f>
        <v>0</v>
      </c>
      <c r="BL123" s="18" t="s">
        <v>239</v>
      </c>
      <c r="BM123" s="215" t="s">
        <v>1260</v>
      </c>
    </row>
    <row r="124" spans="1:65" s="12" customFormat="1" ht="22.9" customHeight="1">
      <c r="B124" s="188"/>
      <c r="C124" s="189"/>
      <c r="D124" s="190" t="s">
        <v>78</v>
      </c>
      <c r="E124" s="202" t="s">
        <v>1261</v>
      </c>
      <c r="F124" s="202" t="s">
        <v>1262</v>
      </c>
      <c r="G124" s="189"/>
      <c r="H124" s="189"/>
      <c r="I124" s="192"/>
      <c r="J124" s="203">
        <f>BK124</f>
        <v>0</v>
      </c>
      <c r="K124" s="189"/>
      <c r="L124" s="194"/>
      <c r="M124" s="195"/>
      <c r="N124" s="196"/>
      <c r="O124" s="196"/>
      <c r="P124" s="197">
        <f>P125</f>
        <v>0</v>
      </c>
      <c r="Q124" s="196"/>
      <c r="R124" s="197">
        <f>R125</f>
        <v>0</v>
      </c>
      <c r="S124" s="196"/>
      <c r="T124" s="198">
        <f>T125</f>
        <v>0</v>
      </c>
      <c r="AR124" s="199" t="s">
        <v>89</v>
      </c>
      <c r="AT124" s="200" t="s">
        <v>78</v>
      </c>
      <c r="AU124" s="200" t="s">
        <v>87</v>
      </c>
      <c r="AY124" s="199" t="s">
        <v>141</v>
      </c>
      <c r="BK124" s="201">
        <f>BK125</f>
        <v>0</v>
      </c>
    </row>
    <row r="125" spans="1:65" s="2" customFormat="1" ht="16.5" customHeight="1">
      <c r="A125" s="35"/>
      <c r="B125" s="36"/>
      <c r="C125" s="204" t="s">
        <v>89</v>
      </c>
      <c r="D125" s="204" t="s">
        <v>143</v>
      </c>
      <c r="E125" s="205" t="s">
        <v>1263</v>
      </c>
      <c r="F125" s="206" t="s">
        <v>1264</v>
      </c>
      <c r="G125" s="207" t="s">
        <v>696</v>
      </c>
      <c r="H125" s="208">
        <v>1</v>
      </c>
      <c r="I125" s="209"/>
      <c r="J125" s="210">
        <f>ROUND(I125*H125,2)</f>
        <v>0</v>
      </c>
      <c r="K125" s="206" t="s">
        <v>1</v>
      </c>
      <c r="L125" s="40"/>
      <c r="M125" s="211" t="s">
        <v>1</v>
      </c>
      <c r="N125" s="212" t="s">
        <v>44</v>
      </c>
      <c r="O125" s="72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5" t="s">
        <v>239</v>
      </c>
      <c r="AT125" s="215" t="s">
        <v>143</v>
      </c>
      <c r="AU125" s="215" t="s">
        <v>89</v>
      </c>
      <c r="AY125" s="18" t="s">
        <v>141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8" t="s">
        <v>87</v>
      </c>
      <c r="BK125" s="216">
        <f>ROUND(I125*H125,2)</f>
        <v>0</v>
      </c>
      <c r="BL125" s="18" t="s">
        <v>239</v>
      </c>
      <c r="BM125" s="215" t="s">
        <v>1265</v>
      </c>
    </row>
    <row r="126" spans="1:65" s="12" customFormat="1" ht="22.9" customHeight="1">
      <c r="B126" s="188"/>
      <c r="C126" s="189"/>
      <c r="D126" s="190" t="s">
        <v>78</v>
      </c>
      <c r="E126" s="202" t="s">
        <v>1266</v>
      </c>
      <c r="F126" s="202" t="s">
        <v>1267</v>
      </c>
      <c r="G126" s="189"/>
      <c r="H126" s="189"/>
      <c r="I126" s="192"/>
      <c r="J126" s="203">
        <f>BK126</f>
        <v>0</v>
      </c>
      <c r="K126" s="189"/>
      <c r="L126" s="194"/>
      <c r="M126" s="195"/>
      <c r="N126" s="196"/>
      <c r="O126" s="196"/>
      <c r="P126" s="197">
        <f>P127</f>
        <v>0</v>
      </c>
      <c r="Q126" s="196"/>
      <c r="R126" s="197">
        <f>R127</f>
        <v>0</v>
      </c>
      <c r="S126" s="196"/>
      <c r="T126" s="198">
        <f>T127</f>
        <v>0</v>
      </c>
      <c r="AR126" s="199" t="s">
        <v>87</v>
      </c>
      <c r="AT126" s="200" t="s">
        <v>78</v>
      </c>
      <c r="AU126" s="200" t="s">
        <v>87</v>
      </c>
      <c r="AY126" s="199" t="s">
        <v>141</v>
      </c>
      <c r="BK126" s="201">
        <f>BK127</f>
        <v>0</v>
      </c>
    </row>
    <row r="127" spans="1:65" s="2" customFormat="1" ht="16.5" customHeight="1">
      <c r="A127" s="35"/>
      <c r="B127" s="36"/>
      <c r="C127" s="204" t="s">
        <v>159</v>
      </c>
      <c r="D127" s="204" t="s">
        <v>143</v>
      </c>
      <c r="E127" s="205" t="s">
        <v>1268</v>
      </c>
      <c r="F127" s="206" t="s">
        <v>1269</v>
      </c>
      <c r="G127" s="207" t="s">
        <v>696</v>
      </c>
      <c r="H127" s="208">
        <v>1</v>
      </c>
      <c r="I127" s="209"/>
      <c r="J127" s="210">
        <f>ROUND(I127*H127,2)</f>
        <v>0</v>
      </c>
      <c r="K127" s="206" t="s">
        <v>1</v>
      </c>
      <c r="L127" s="40"/>
      <c r="M127" s="274" t="s">
        <v>1</v>
      </c>
      <c r="N127" s="275" t="s">
        <v>44</v>
      </c>
      <c r="O127" s="276"/>
      <c r="P127" s="277">
        <f>O127*H127</f>
        <v>0</v>
      </c>
      <c r="Q127" s="277">
        <v>0</v>
      </c>
      <c r="R127" s="277">
        <f>Q127*H127</f>
        <v>0</v>
      </c>
      <c r="S127" s="277">
        <v>0</v>
      </c>
      <c r="T127" s="278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5" t="s">
        <v>239</v>
      </c>
      <c r="AT127" s="215" t="s">
        <v>143</v>
      </c>
      <c r="AU127" s="215" t="s">
        <v>89</v>
      </c>
      <c r="AY127" s="18" t="s">
        <v>141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8" t="s">
        <v>87</v>
      </c>
      <c r="BK127" s="216">
        <f>ROUND(I127*H127,2)</f>
        <v>0</v>
      </c>
      <c r="BL127" s="18" t="s">
        <v>239</v>
      </c>
      <c r="BM127" s="215" t="s">
        <v>1270</v>
      </c>
    </row>
    <row r="128" spans="1:65" s="2" customFormat="1" ht="6.95" customHeight="1">
      <c r="A128" s="35"/>
      <c r="B128" s="55"/>
      <c r="C128" s="56"/>
      <c r="D128" s="56"/>
      <c r="E128" s="56"/>
      <c r="F128" s="56"/>
      <c r="G128" s="56"/>
      <c r="H128" s="56"/>
      <c r="I128" s="153"/>
      <c r="J128" s="56"/>
      <c r="K128" s="56"/>
      <c r="L128" s="40"/>
      <c r="M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</sheetData>
  <sheetProtection algorithmName="SHA-512" hashValue="11KKZSva+fEGXB9au2waGly0qoRsVoVJ8KfYR/CuTmqHpBmdgFopEWY8lXDL9LIirc9wbTQPzICf/yMG94McqQ==" saltValue="hFlx9uR+I3UPcaGairQraLFfCJBmw5r9YTXKOtQ0uv9I4Qe1h2qFBNSjDaEd7TwxEepsKeU/9pUnmYIQcf/I6g==" spinCount="100000" sheet="1" objects="1" scenarios="1" formatColumns="0" formatRows="0" autoFilter="0"/>
  <autoFilter ref="C119:K127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4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8" t="s">
        <v>97</v>
      </c>
    </row>
    <row r="3" spans="1:46" s="1" customFormat="1" ht="6.95" hidden="1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89</v>
      </c>
    </row>
    <row r="4" spans="1:46" s="1" customFormat="1" ht="24.95" hidden="1" customHeight="1">
      <c r="B4" s="21"/>
      <c r="D4" s="113" t="s">
        <v>98</v>
      </c>
      <c r="I4" s="109"/>
      <c r="L4" s="21"/>
      <c r="M4" s="114" t="s">
        <v>10</v>
      </c>
      <c r="AT4" s="18" t="s">
        <v>4</v>
      </c>
    </row>
    <row r="5" spans="1:46" s="1" customFormat="1" ht="6.95" hidden="1" customHeight="1">
      <c r="B5" s="21"/>
      <c r="I5" s="109"/>
      <c r="L5" s="21"/>
    </row>
    <row r="6" spans="1:46" s="1" customFormat="1" ht="12" hidden="1" customHeight="1">
      <c r="B6" s="21"/>
      <c r="D6" s="115" t="s">
        <v>16</v>
      </c>
      <c r="I6" s="109"/>
      <c r="L6" s="21"/>
    </row>
    <row r="7" spans="1:46" s="1" customFormat="1" ht="16.5" hidden="1" customHeight="1">
      <c r="B7" s="21"/>
      <c r="E7" s="320" t="str">
        <f>'Rekapitulace stavby'!K6</f>
        <v>Ostrov, Rekonstrukce vnitrobloku na  9.etapě</v>
      </c>
      <c r="F7" s="321"/>
      <c r="G7" s="321"/>
      <c r="H7" s="321"/>
      <c r="I7" s="109"/>
      <c r="L7" s="21"/>
    </row>
    <row r="8" spans="1:46" s="2" customFormat="1" ht="12" hidden="1" customHeight="1">
      <c r="A8" s="35"/>
      <c r="B8" s="40"/>
      <c r="C8" s="35"/>
      <c r="D8" s="115" t="s">
        <v>99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hidden="1" customHeight="1">
      <c r="A9" s="35"/>
      <c r="B9" s="40"/>
      <c r="C9" s="35"/>
      <c r="D9" s="35"/>
      <c r="E9" s="322" t="s">
        <v>1271</v>
      </c>
      <c r="F9" s="323"/>
      <c r="G9" s="323"/>
      <c r="H9" s="323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 hidden="1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hidden="1" customHeight="1">
      <c r="A11" s="35"/>
      <c r="B11" s="40"/>
      <c r="C11" s="35"/>
      <c r="D11" s="115" t="s">
        <v>18</v>
      </c>
      <c r="E11" s="35"/>
      <c r="F11" s="117" t="s">
        <v>19</v>
      </c>
      <c r="G11" s="35"/>
      <c r="H11" s="35"/>
      <c r="I11" s="118" t="s">
        <v>20</v>
      </c>
      <c r="J11" s="117" t="s">
        <v>101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hidden="1" customHeight="1">
      <c r="A12" s="35"/>
      <c r="B12" s="40"/>
      <c r="C12" s="35"/>
      <c r="D12" s="115" t="s">
        <v>22</v>
      </c>
      <c r="E12" s="35"/>
      <c r="F12" s="117" t="s">
        <v>23</v>
      </c>
      <c r="G12" s="35"/>
      <c r="H12" s="35"/>
      <c r="I12" s="118" t="s">
        <v>24</v>
      </c>
      <c r="J12" s="119" t="str">
        <f>'Rekapitulace stavby'!AN8</f>
        <v>24. 10. 2019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hidden="1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hidden="1" customHeight="1">
      <c r="A14" s="35"/>
      <c r="B14" s="40"/>
      <c r="C14" s="35"/>
      <c r="D14" s="115" t="s">
        <v>26</v>
      </c>
      <c r="E14" s="35"/>
      <c r="F14" s="35"/>
      <c r="G14" s="35"/>
      <c r="H14" s="35"/>
      <c r="I14" s="118" t="s">
        <v>27</v>
      </c>
      <c r="J14" s="117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hidden="1" customHeight="1">
      <c r="A15" s="35"/>
      <c r="B15" s="40"/>
      <c r="C15" s="35"/>
      <c r="D15" s="35"/>
      <c r="E15" s="117" t="s">
        <v>28</v>
      </c>
      <c r="F15" s="35"/>
      <c r="G15" s="35"/>
      <c r="H15" s="35"/>
      <c r="I15" s="118" t="s">
        <v>29</v>
      </c>
      <c r="J15" s="117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hidden="1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hidden="1" customHeight="1">
      <c r="A17" s="35"/>
      <c r="B17" s="40"/>
      <c r="C17" s="35"/>
      <c r="D17" s="115" t="s">
        <v>30</v>
      </c>
      <c r="E17" s="35"/>
      <c r="F17" s="35"/>
      <c r="G17" s="35"/>
      <c r="H17" s="35"/>
      <c r="I17" s="118" t="s">
        <v>27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hidden="1" customHeight="1">
      <c r="A18" s="35"/>
      <c r="B18" s="40"/>
      <c r="C18" s="35"/>
      <c r="D18" s="35"/>
      <c r="E18" s="324" t="str">
        <f>'Rekapitulace stavby'!E14</f>
        <v>Vyplň údaj</v>
      </c>
      <c r="F18" s="325"/>
      <c r="G18" s="325"/>
      <c r="H18" s="325"/>
      <c r="I18" s="118" t="s">
        <v>29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hidden="1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hidden="1" customHeight="1">
      <c r="A20" s="35"/>
      <c r="B20" s="40"/>
      <c r="C20" s="35"/>
      <c r="D20" s="115" t="s">
        <v>32</v>
      </c>
      <c r="E20" s="35"/>
      <c r="F20" s="35"/>
      <c r="G20" s="35"/>
      <c r="H20" s="35"/>
      <c r="I20" s="118" t="s">
        <v>27</v>
      </c>
      <c r="J20" s="117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hidden="1" customHeight="1">
      <c r="A21" s="35"/>
      <c r="B21" s="40"/>
      <c r="C21" s="35"/>
      <c r="D21" s="35"/>
      <c r="E21" s="117" t="s">
        <v>33</v>
      </c>
      <c r="F21" s="35"/>
      <c r="G21" s="35"/>
      <c r="H21" s="35"/>
      <c r="I21" s="118" t="s">
        <v>29</v>
      </c>
      <c r="J21" s="117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hidden="1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hidden="1" customHeight="1">
      <c r="A23" s="35"/>
      <c r="B23" s="40"/>
      <c r="C23" s="35"/>
      <c r="D23" s="115" t="s">
        <v>35</v>
      </c>
      <c r="E23" s="35"/>
      <c r="F23" s="35"/>
      <c r="G23" s="35"/>
      <c r="H23" s="35"/>
      <c r="I23" s="118" t="s">
        <v>27</v>
      </c>
      <c r="J23" s="117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hidden="1" customHeight="1">
      <c r="A24" s="35"/>
      <c r="B24" s="40"/>
      <c r="C24" s="35"/>
      <c r="D24" s="35"/>
      <c r="E24" s="117" t="s">
        <v>36</v>
      </c>
      <c r="F24" s="35"/>
      <c r="G24" s="35"/>
      <c r="H24" s="35"/>
      <c r="I24" s="118" t="s">
        <v>29</v>
      </c>
      <c r="J24" s="117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hidden="1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hidden="1" customHeight="1">
      <c r="A26" s="35"/>
      <c r="B26" s="40"/>
      <c r="C26" s="35"/>
      <c r="D26" s="115" t="s">
        <v>37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hidden="1" customHeight="1">
      <c r="A27" s="120"/>
      <c r="B27" s="121"/>
      <c r="C27" s="120"/>
      <c r="D27" s="120"/>
      <c r="E27" s="326" t="s">
        <v>1</v>
      </c>
      <c r="F27" s="326"/>
      <c r="G27" s="326"/>
      <c r="H27" s="326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hidden="1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hidden="1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hidden="1" customHeight="1">
      <c r="A30" s="35"/>
      <c r="B30" s="40"/>
      <c r="C30" s="35"/>
      <c r="D30" s="126" t="s">
        <v>39</v>
      </c>
      <c r="E30" s="35"/>
      <c r="F30" s="35"/>
      <c r="G30" s="35"/>
      <c r="H30" s="35"/>
      <c r="I30" s="116"/>
      <c r="J30" s="127">
        <f>ROUND(J117,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hidden="1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hidden="1" customHeight="1">
      <c r="A32" s="35"/>
      <c r="B32" s="40"/>
      <c r="C32" s="35"/>
      <c r="D32" s="35"/>
      <c r="E32" s="35"/>
      <c r="F32" s="128" t="s">
        <v>41</v>
      </c>
      <c r="G32" s="35"/>
      <c r="H32" s="35"/>
      <c r="I32" s="129" t="s">
        <v>40</v>
      </c>
      <c r="J32" s="128" t="s">
        <v>42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hidden="1" customHeight="1">
      <c r="A33" s="35"/>
      <c r="B33" s="40"/>
      <c r="C33" s="35"/>
      <c r="D33" s="130" t="s">
        <v>43</v>
      </c>
      <c r="E33" s="115" t="s">
        <v>44</v>
      </c>
      <c r="F33" s="131">
        <f>ROUND((SUM(BE117:BE143)),  2)</f>
        <v>0</v>
      </c>
      <c r="G33" s="35"/>
      <c r="H33" s="35"/>
      <c r="I33" s="132">
        <v>0.21</v>
      </c>
      <c r="J33" s="131">
        <f>ROUND(((SUM(BE117:BE143))*I33),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hidden="1" customHeight="1">
      <c r="A34" s="35"/>
      <c r="B34" s="40"/>
      <c r="C34" s="35"/>
      <c r="D34" s="35"/>
      <c r="E34" s="115" t="s">
        <v>45</v>
      </c>
      <c r="F34" s="131">
        <f>ROUND((SUM(BF117:BF143)),  2)</f>
        <v>0</v>
      </c>
      <c r="G34" s="35"/>
      <c r="H34" s="35"/>
      <c r="I34" s="132">
        <v>0.15</v>
      </c>
      <c r="J34" s="131">
        <f>ROUND(((SUM(BF117:BF143))*I34),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46</v>
      </c>
      <c r="F35" s="131">
        <f>ROUND((SUM(BG117:BG143)),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47</v>
      </c>
      <c r="F36" s="131">
        <f>ROUND((SUM(BH117:BH143)),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48</v>
      </c>
      <c r="F37" s="131">
        <f>ROUND((SUM(BI117:BI143)),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hidden="1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hidden="1" customHeight="1">
      <c r="A39" s="35"/>
      <c r="B39" s="40"/>
      <c r="C39" s="133"/>
      <c r="D39" s="134" t="s">
        <v>49</v>
      </c>
      <c r="E39" s="135"/>
      <c r="F39" s="135"/>
      <c r="G39" s="136" t="s">
        <v>50</v>
      </c>
      <c r="H39" s="137" t="s">
        <v>51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hidden="1" customHeight="1">
      <c r="B41" s="21"/>
      <c r="I41" s="109"/>
      <c r="L41" s="21"/>
    </row>
    <row r="42" spans="1:31" s="1" customFormat="1" ht="14.45" hidden="1" customHeight="1">
      <c r="B42" s="21"/>
      <c r="I42" s="109"/>
      <c r="L42" s="21"/>
    </row>
    <row r="43" spans="1:31" s="1" customFormat="1" ht="14.45" hidden="1" customHeight="1">
      <c r="B43" s="21"/>
      <c r="I43" s="109"/>
      <c r="L43" s="21"/>
    </row>
    <row r="44" spans="1:31" s="1" customFormat="1" ht="14.45" hidden="1" customHeight="1">
      <c r="B44" s="21"/>
      <c r="I44" s="109"/>
      <c r="L44" s="21"/>
    </row>
    <row r="45" spans="1:31" s="1" customFormat="1" ht="14.45" hidden="1" customHeight="1">
      <c r="B45" s="21"/>
      <c r="I45" s="109"/>
      <c r="L45" s="21"/>
    </row>
    <row r="46" spans="1:31" s="1" customFormat="1" ht="14.45" hidden="1" customHeight="1">
      <c r="B46" s="21"/>
      <c r="I46" s="109"/>
      <c r="L46" s="21"/>
    </row>
    <row r="47" spans="1:31" s="1" customFormat="1" ht="14.45" hidden="1" customHeight="1">
      <c r="B47" s="21"/>
      <c r="I47" s="109"/>
      <c r="L47" s="21"/>
    </row>
    <row r="48" spans="1:31" s="1" customFormat="1" ht="14.45" hidden="1" customHeight="1">
      <c r="B48" s="21"/>
      <c r="I48" s="109"/>
      <c r="L48" s="21"/>
    </row>
    <row r="49" spans="1:31" s="1" customFormat="1" ht="14.45" hidden="1" customHeight="1">
      <c r="B49" s="21"/>
      <c r="I49" s="109"/>
      <c r="L49" s="21"/>
    </row>
    <row r="50" spans="1:31" s="2" customFormat="1" ht="14.45" hidden="1" customHeight="1">
      <c r="B50" s="52"/>
      <c r="D50" s="141" t="s">
        <v>52</v>
      </c>
      <c r="E50" s="142"/>
      <c r="F50" s="142"/>
      <c r="G50" s="141" t="s">
        <v>53</v>
      </c>
      <c r="H50" s="142"/>
      <c r="I50" s="143"/>
      <c r="J50" s="142"/>
      <c r="K50" s="142"/>
      <c r="L50" s="52"/>
    </row>
    <row r="51" spans="1:31" ht="11.25" hidden="1">
      <c r="B51" s="21"/>
      <c r="L51" s="21"/>
    </row>
    <row r="52" spans="1:31" ht="11.25" hidden="1">
      <c r="B52" s="21"/>
      <c r="L52" s="21"/>
    </row>
    <row r="53" spans="1:31" ht="11.25" hidden="1">
      <c r="B53" s="21"/>
      <c r="L53" s="21"/>
    </row>
    <row r="54" spans="1:31" ht="11.25" hidden="1">
      <c r="B54" s="21"/>
      <c r="L54" s="21"/>
    </row>
    <row r="55" spans="1:31" ht="11.25" hidden="1">
      <c r="B55" s="21"/>
      <c r="L55" s="21"/>
    </row>
    <row r="56" spans="1:31" ht="11.25" hidden="1">
      <c r="B56" s="21"/>
      <c r="L56" s="21"/>
    </row>
    <row r="57" spans="1:31" ht="11.25" hidden="1">
      <c r="B57" s="21"/>
      <c r="L57" s="21"/>
    </row>
    <row r="58" spans="1:31" ht="11.25" hidden="1">
      <c r="B58" s="21"/>
      <c r="L58" s="21"/>
    </row>
    <row r="59" spans="1:31" ht="11.25" hidden="1">
      <c r="B59" s="21"/>
      <c r="L59" s="21"/>
    </row>
    <row r="60" spans="1:31" ht="11.25" hidden="1">
      <c r="B60" s="21"/>
      <c r="L60" s="21"/>
    </row>
    <row r="61" spans="1:31" s="2" customFormat="1" ht="12.75" hidden="1">
      <c r="A61" s="35"/>
      <c r="B61" s="40"/>
      <c r="C61" s="35"/>
      <c r="D61" s="144" t="s">
        <v>54</v>
      </c>
      <c r="E61" s="145"/>
      <c r="F61" s="146" t="s">
        <v>55</v>
      </c>
      <c r="G61" s="144" t="s">
        <v>54</v>
      </c>
      <c r="H61" s="145"/>
      <c r="I61" s="147"/>
      <c r="J61" s="148" t="s">
        <v>55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 hidden="1">
      <c r="B62" s="21"/>
      <c r="L62" s="21"/>
    </row>
    <row r="63" spans="1:31" ht="11.25" hidden="1">
      <c r="B63" s="21"/>
      <c r="L63" s="21"/>
    </row>
    <row r="64" spans="1:31" ht="11.25" hidden="1">
      <c r="B64" s="21"/>
      <c r="L64" s="21"/>
    </row>
    <row r="65" spans="1:31" s="2" customFormat="1" ht="12.75" hidden="1">
      <c r="A65" s="35"/>
      <c r="B65" s="40"/>
      <c r="C65" s="35"/>
      <c r="D65" s="141" t="s">
        <v>56</v>
      </c>
      <c r="E65" s="149"/>
      <c r="F65" s="149"/>
      <c r="G65" s="141" t="s">
        <v>57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 hidden="1">
      <c r="B66" s="21"/>
      <c r="L66" s="21"/>
    </row>
    <row r="67" spans="1:31" ht="11.25" hidden="1">
      <c r="B67" s="21"/>
      <c r="L67" s="21"/>
    </row>
    <row r="68" spans="1:31" ht="11.25" hidden="1">
      <c r="B68" s="21"/>
      <c r="L68" s="21"/>
    </row>
    <row r="69" spans="1:31" ht="11.25" hidden="1">
      <c r="B69" s="21"/>
      <c r="L69" s="21"/>
    </row>
    <row r="70" spans="1:31" ht="11.25" hidden="1">
      <c r="B70" s="21"/>
      <c r="L70" s="21"/>
    </row>
    <row r="71" spans="1:31" ht="11.25" hidden="1">
      <c r="B71" s="21"/>
      <c r="L71" s="21"/>
    </row>
    <row r="72" spans="1:31" ht="11.25" hidden="1">
      <c r="B72" s="21"/>
      <c r="L72" s="21"/>
    </row>
    <row r="73" spans="1:31" ht="11.25" hidden="1">
      <c r="B73" s="21"/>
      <c r="L73" s="21"/>
    </row>
    <row r="74" spans="1:31" ht="11.25" hidden="1">
      <c r="B74" s="21"/>
      <c r="L74" s="21"/>
    </row>
    <row r="75" spans="1:31" ht="11.25" hidden="1">
      <c r="B75" s="21"/>
      <c r="L75" s="21"/>
    </row>
    <row r="76" spans="1:31" s="2" customFormat="1" ht="12.75" hidden="1">
      <c r="A76" s="35"/>
      <c r="B76" s="40"/>
      <c r="C76" s="35"/>
      <c r="D76" s="144" t="s">
        <v>54</v>
      </c>
      <c r="E76" s="145"/>
      <c r="F76" s="146" t="s">
        <v>55</v>
      </c>
      <c r="G76" s="144" t="s">
        <v>54</v>
      </c>
      <c r="H76" s="145"/>
      <c r="I76" s="147"/>
      <c r="J76" s="148" t="s">
        <v>55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hidden="1" customHeight="1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ht="11.25" hidden="1"/>
    <row r="79" spans="1:31" ht="11.25" hidden="1"/>
    <row r="80" spans="1:31" ht="11.25" hidden="1"/>
    <row r="81" spans="1:47" s="2" customFormat="1" ht="6.95" customHeight="1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102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7" t="str">
        <f>E7</f>
        <v>Ostrov, Rekonstrukce vnitrobloku na  9.etapě</v>
      </c>
      <c r="F85" s="328"/>
      <c r="G85" s="328"/>
      <c r="H85" s="328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99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99" t="str">
        <f>E9</f>
        <v>D - VRN</v>
      </c>
      <c r="F87" s="329"/>
      <c r="G87" s="329"/>
      <c r="H87" s="329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22</v>
      </c>
      <c r="D89" s="37"/>
      <c r="E89" s="37"/>
      <c r="F89" s="28" t="str">
        <f>F12</f>
        <v>Ostrov</v>
      </c>
      <c r="G89" s="37"/>
      <c r="H89" s="37"/>
      <c r="I89" s="118" t="s">
        <v>24</v>
      </c>
      <c r="J89" s="67" t="str">
        <f>IF(J12="","",J12)</f>
        <v>24. 10. 2019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58.15" customHeight="1">
      <c r="A91" s="35"/>
      <c r="B91" s="36"/>
      <c r="C91" s="30" t="s">
        <v>26</v>
      </c>
      <c r="D91" s="37"/>
      <c r="E91" s="37"/>
      <c r="F91" s="28" t="str">
        <f>E15</f>
        <v>Město Ostrov</v>
      </c>
      <c r="G91" s="37"/>
      <c r="H91" s="37"/>
      <c r="I91" s="118" t="s">
        <v>32</v>
      </c>
      <c r="J91" s="33" t="str">
        <f>E21</f>
        <v>BPO spol. s r.o.,Lidická 1239,36317 OSTROV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118" t="s">
        <v>35</v>
      </c>
      <c r="J92" s="33" t="str">
        <f>E24</f>
        <v>Tomanová Ing.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7" t="s">
        <v>103</v>
      </c>
      <c r="D94" s="158"/>
      <c r="E94" s="158"/>
      <c r="F94" s="158"/>
      <c r="G94" s="158"/>
      <c r="H94" s="158"/>
      <c r="I94" s="159"/>
      <c r="J94" s="160" t="s">
        <v>104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105</v>
      </c>
      <c r="D96" s="37"/>
      <c r="E96" s="37"/>
      <c r="F96" s="37"/>
      <c r="G96" s="37"/>
      <c r="H96" s="37"/>
      <c r="I96" s="116"/>
      <c r="J96" s="85">
        <f>J117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106</v>
      </c>
    </row>
    <row r="97" spans="1:31" s="9" customFormat="1" ht="24.95" customHeight="1">
      <c r="B97" s="162"/>
      <c r="C97" s="163"/>
      <c r="D97" s="164" t="s">
        <v>1272</v>
      </c>
      <c r="E97" s="165"/>
      <c r="F97" s="165"/>
      <c r="G97" s="165"/>
      <c r="H97" s="165"/>
      <c r="I97" s="166"/>
      <c r="J97" s="167">
        <f>J118</f>
        <v>0</v>
      </c>
      <c r="K97" s="163"/>
      <c r="L97" s="168"/>
    </row>
    <row r="98" spans="1:31" s="2" customFormat="1" ht="21.75" customHeight="1">
      <c r="A98" s="35"/>
      <c r="B98" s="36"/>
      <c r="C98" s="37"/>
      <c r="D98" s="37"/>
      <c r="E98" s="37"/>
      <c r="F98" s="37"/>
      <c r="G98" s="37"/>
      <c r="H98" s="37"/>
      <c r="I98" s="116"/>
      <c r="J98" s="37"/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31" s="2" customFormat="1" ht="6.95" customHeight="1">
      <c r="A99" s="35"/>
      <c r="B99" s="55"/>
      <c r="C99" s="56"/>
      <c r="D99" s="56"/>
      <c r="E99" s="56"/>
      <c r="F99" s="56"/>
      <c r="G99" s="56"/>
      <c r="H99" s="56"/>
      <c r="I99" s="153"/>
      <c r="J99" s="56"/>
      <c r="K99" s="56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pans="1:31" s="2" customFormat="1" ht="6.95" customHeight="1">
      <c r="A103" s="35"/>
      <c r="B103" s="57"/>
      <c r="C103" s="58"/>
      <c r="D103" s="58"/>
      <c r="E103" s="58"/>
      <c r="F103" s="58"/>
      <c r="G103" s="58"/>
      <c r="H103" s="58"/>
      <c r="I103" s="156"/>
      <c r="J103" s="58"/>
      <c r="K103" s="58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24.95" customHeight="1">
      <c r="A104" s="35"/>
      <c r="B104" s="36"/>
      <c r="C104" s="24" t="s">
        <v>126</v>
      </c>
      <c r="D104" s="37"/>
      <c r="E104" s="37"/>
      <c r="F104" s="37"/>
      <c r="G104" s="37"/>
      <c r="H104" s="37"/>
      <c r="I104" s="116"/>
      <c r="J104" s="37"/>
      <c r="K104" s="37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6.95" customHeight="1">
      <c r="A105" s="35"/>
      <c r="B105" s="36"/>
      <c r="C105" s="37"/>
      <c r="D105" s="37"/>
      <c r="E105" s="37"/>
      <c r="F105" s="37"/>
      <c r="G105" s="37"/>
      <c r="H105" s="37"/>
      <c r="I105" s="116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12" customHeight="1">
      <c r="A106" s="35"/>
      <c r="B106" s="36"/>
      <c r="C106" s="30" t="s">
        <v>16</v>
      </c>
      <c r="D106" s="37"/>
      <c r="E106" s="37"/>
      <c r="F106" s="37"/>
      <c r="G106" s="37"/>
      <c r="H106" s="37"/>
      <c r="I106" s="116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16.5" customHeight="1">
      <c r="A107" s="35"/>
      <c r="B107" s="36"/>
      <c r="C107" s="37"/>
      <c r="D107" s="37"/>
      <c r="E107" s="327" t="str">
        <f>E7</f>
        <v>Ostrov, Rekonstrukce vnitrobloku na  9.etapě</v>
      </c>
      <c r="F107" s="328"/>
      <c r="G107" s="328"/>
      <c r="H107" s="328"/>
      <c r="I107" s="116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2" customHeight="1">
      <c r="A108" s="35"/>
      <c r="B108" s="36"/>
      <c r="C108" s="30" t="s">
        <v>99</v>
      </c>
      <c r="D108" s="37"/>
      <c r="E108" s="37"/>
      <c r="F108" s="37"/>
      <c r="G108" s="37"/>
      <c r="H108" s="37"/>
      <c r="I108" s="116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6.5" customHeight="1">
      <c r="A109" s="35"/>
      <c r="B109" s="36"/>
      <c r="C109" s="37"/>
      <c r="D109" s="37"/>
      <c r="E109" s="299" t="str">
        <f>E9</f>
        <v>D - VRN</v>
      </c>
      <c r="F109" s="329"/>
      <c r="G109" s="329"/>
      <c r="H109" s="329"/>
      <c r="I109" s="116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116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22</v>
      </c>
      <c r="D111" s="37"/>
      <c r="E111" s="37"/>
      <c r="F111" s="28" t="str">
        <f>F12</f>
        <v>Ostrov</v>
      </c>
      <c r="G111" s="37"/>
      <c r="H111" s="37"/>
      <c r="I111" s="118" t="s">
        <v>24</v>
      </c>
      <c r="J111" s="67" t="str">
        <f>IF(J12="","",J12)</f>
        <v>24. 10. 2019</v>
      </c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116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58.15" customHeight="1">
      <c r="A113" s="35"/>
      <c r="B113" s="36"/>
      <c r="C113" s="30" t="s">
        <v>26</v>
      </c>
      <c r="D113" s="37"/>
      <c r="E113" s="37"/>
      <c r="F113" s="28" t="str">
        <f>E15</f>
        <v>Město Ostrov</v>
      </c>
      <c r="G113" s="37"/>
      <c r="H113" s="37"/>
      <c r="I113" s="118" t="s">
        <v>32</v>
      </c>
      <c r="J113" s="33" t="str">
        <f>E21</f>
        <v>BPO spol. s r.o.,Lidická 1239,36317 OSTROV</v>
      </c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5.2" customHeight="1">
      <c r="A114" s="35"/>
      <c r="B114" s="36"/>
      <c r="C114" s="30" t="s">
        <v>30</v>
      </c>
      <c r="D114" s="37"/>
      <c r="E114" s="37"/>
      <c r="F114" s="28" t="str">
        <f>IF(E18="","",E18)</f>
        <v>Vyplň údaj</v>
      </c>
      <c r="G114" s="37"/>
      <c r="H114" s="37"/>
      <c r="I114" s="118" t="s">
        <v>35</v>
      </c>
      <c r="J114" s="33" t="str">
        <f>E24</f>
        <v>Tomanová Ing.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0.35" customHeight="1">
      <c r="A115" s="35"/>
      <c r="B115" s="36"/>
      <c r="C115" s="37"/>
      <c r="D115" s="37"/>
      <c r="E115" s="37"/>
      <c r="F115" s="37"/>
      <c r="G115" s="37"/>
      <c r="H115" s="37"/>
      <c r="I115" s="116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11" customFormat="1" ht="29.25" customHeight="1">
      <c r="A116" s="176"/>
      <c r="B116" s="177"/>
      <c r="C116" s="178" t="s">
        <v>127</v>
      </c>
      <c r="D116" s="179" t="s">
        <v>64</v>
      </c>
      <c r="E116" s="179" t="s">
        <v>60</v>
      </c>
      <c r="F116" s="179" t="s">
        <v>61</v>
      </c>
      <c r="G116" s="179" t="s">
        <v>128</v>
      </c>
      <c r="H116" s="179" t="s">
        <v>129</v>
      </c>
      <c r="I116" s="180" t="s">
        <v>130</v>
      </c>
      <c r="J116" s="179" t="s">
        <v>104</v>
      </c>
      <c r="K116" s="181" t="s">
        <v>131</v>
      </c>
      <c r="L116" s="182"/>
      <c r="M116" s="76" t="s">
        <v>1</v>
      </c>
      <c r="N116" s="77" t="s">
        <v>43</v>
      </c>
      <c r="O116" s="77" t="s">
        <v>132</v>
      </c>
      <c r="P116" s="77" t="s">
        <v>133</v>
      </c>
      <c r="Q116" s="77" t="s">
        <v>134</v>
      </c>
      <c r="R116" s="77" t="s">
        <v>135</v>
      </c>
      <c r="S116" s="77" t="s">
        <v>136</v>
      </c>
      <c r="T116" s="78" t="s">
        <v>137</v>
      </c>
      <c r="U116" s="176"/>
      <c r="V116" s="176"/>
      <c r="W116" s="176"/>
      <c r="X116" s="176"/>
      <c r="Y116" s="176"/>
      <c r="Z116" s="176"/>
      <c r="AA116" s="176"/>
      <c r="AB116" s="176"/>
      <c r="AC116" s="176"/>
      <c r="AD116" s="176"/>
      <c r="AE116" s="176"/>
    </row>
    <row r="117" spans="1:65" s="2" customFormat="1" ht="22.9" customHeight="1">
      <c r="A117" s="35"/>
      <c r="B117" s="36"/>
      <c r="C117" s="83" t="s">
        <v>138</v>
      </c>
      <c r="D117" s="37"/>
      <c r="E117" s="37"/>
      <c r="F117" s="37"/>
      <c r="G117" s="37"/>
      <c r="H117" s="37"/>
      <c r="I117" s="116"/>
      <c r="J117" s="183">
        <f>BK117</f>
        <v>0</v>
      </c>
      <c r="K117" s="37"/>
      <c r="L117" s="40"/>
      <c r="M117" s="79"/>
      <c r="N117" s="184"/>
      <c r="O117" s="80"/>
      <c r="P117" s="185">
        <f>P118</f>
        <v>0</v>
      </c>
      <c r="Q117" s="80"/>
      <c r="R117" s="185">
        <f>R118</f>
        <v>0</v>
      </c>
      <c r="S117" s="80"/>
      <c r="T117" s="186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78</v>
      </c>
      <c r="AU117" s="18" t="s">
        <v>106</v>
      </c>
      <c r="BK117" s="187">
        <f>BK118</f>
        <v>0</v>
      </c>
    </row>
    <row r="118" spans="1:65" s="12" customFormat="1" ht="25.9" customHeight="1">
      <c r="B118" s="188"/>
      <c r="C118" s="189"/>
      <c r="D118" s="190" t="s">
        <v>78</v>
      </c>
      <c r="E118" s="191" t="s">
        <v>96</v>
      </c>
      <c r="F118" s="191" t="s">
        <v>1273</v>
      </c>
      <c r="G118" s="189"/>
      <c r="H118" s="189"/>
      <c r="I118" s="192"/>
      <c r="J118" s="193">
        <f>BK118</f>
        <v>0</v>
      </c>
      <c r="K118" s="189"/>
      <c r="L118" s="194"/>
      <c r="M118" s="195"/>
      <c r="N118" s="196"/>
      <c r="O118" s="196"/>
      <c r="P118" s="197">
        <f>SUM(P119:P143)</f>
        <v>0</v>
      </c>
      <c r="Q118" s="196"/>
      <c r="R118" s="197">
        <f>SUM(R119:R143)</f>
        <v>0</v>
      </c>
      <c r="S118" s="196"/>
      <c r="T118" s="198">
        <f>SUM(T119:T143)</f>
        <v>0</v>
      </c>
      <c r="AR118" s="199" t="s">
        <v>170</v>
      </c>
      <c r="AT118" s="200" t="s">
        <v>78</v>
      </c>
      <c r="AU118" s="200" t="s">
        <v>79</v>
      </c>
      <c r="AY118" s="199" t="s">
        <v>141</v>
      </c>
      <c r="BK118" s="201">
        <f>SUM(BK119:BK143)</f>
        <v>0</v>
      </c>
    </row>
    <row r="119" spans="1:65" s="2" customFormat="1" ht="24" customHeight="1">
      <c r="A119" s="35"/>
      <c r="B119" s="36"/>
      <c r="C119" s="204" t="s">
        <v>87</v>
      </c>
      <c r="D119" s="204" t="s">
        <v>143</v>
      </c>
      <c r="E119" s="205" t="s">
        <v>1274</v>
      </c>
      <c r="F119" s="206" t="s">
        <v>1275</v>
      </c>
      <c r="G119" s="207" t="s">
        <v>696</v>
      </c>
      <c r="H119" s="208">
        <v>1</v>
      </c>
      <c r="I119" s="209"/>
      <c r="J119" s="210">
        <f>ROUND(I119*H119,2)</f>
        <v>0</v>
      </c>
      <c r="K119" s="206" t="s">
        <v>1</v>
      </c>
      <c r="L119" s="40"/>
      <c r="M119" s="211" t="s">
        <v>1</v>
      </c>
      <c r="N119" s="212" t="s">
        <v>44</v>
      </c>
      <c r="O119" s="72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5" t="s">
        <v>1276</v>
      </c>
      <c r="AT119" s="215" t="s">
        <v>143</v>
      </c>
      <c r="AU119" s="215" t="s">
        <v>87</v>
      </c>
      <c r="AY119" s="18" t="s">
        <v>141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8" t="s">
        <v>87</v>
      </c>
      <c r="BK119" s="216">
        <f>ROUND(I119*H119,2)</f>
        <v>0</v>
      </c>
      <c r="BL119" s="18" t="s">
        <v>1276</v>
      </c>
      <c r="BM119" s="215" t="s">
        <v>1277</v>
      </c>
    </row>
    <row r="120" spans="1:65" s="2" customFormat="1" ht="24" customHeight="1">
      <c r="A120" s="35"/>
      <c r="B120" s="36"/>
      <c r="C120" s="204" t="s">
        <v>89</v>
      </c>
      <c r="D120" s="204" t="s">
        <v>143</v>
      </c>
      <c r="E120" s="205" t="s">
        <v>1278</v>
      </c>
      <c r="F120" s="206" t="s">
        <v>1279</v>
      </c>
      <c r="G120" s="207" t="s">
        <v>696</v>
      </c>
      <c r="H120" s="208">
        <v>1</v>
      </c>
      <c r="I120" s="209"/>
      <c r="J120" s="210">
        <f>ROUND(I120*H120,2)</f>
        <v>0</v>
      </c>
      <c r="K120" s="206" t="s">
        <v>1</v>
      </c>
      <c r="L120" s="40"/>
      <c r="M120" s="211" t="s">
        <v>1</v>
      </c>
      <c r="N120" s="212" t="s">
        <v>44</v>
      </c>
      <c r="O120" s="72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15" t="s">
        <v>1276</v>
      </c>
      <c r="AT120" s="215" t="s">
        <v>143</v>
      </c>
      <c r="AU120" s="215" t="s">
        <v>87</v>
      </c>
      <c r="AY120" s="18" t="s">
        <v>141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8" t="s">
        <v>87</v>
      </c>
      <c r="BK120" s="216">
        <f>ROUND(I120*H120,2)</f>
        <v>0</v>
      </c>
      <c r="BL120" s="18" t="s">
        <v>1276</v>
      </c>
      <c r="BM120" s="215" t="s">
        <v>1280</v>
      </c>
    </row>
    <row r="121" spans="1:65" s="2" customFormat="1" ht="16.5" customHeight="1">
      <c r="A121" s="35"/>
      <c r="B121" s="36"/>
      <c r="C121" s="204" t="s">
        <v>159</v>
      </c>
      <c r="D121" s="204" t="s">
        <v>143</v>
      </c>
      <c r="E121" s="205" t="s">
        <v>1281</v>
      </c>
      <c r="F121" s="206" t="s">
        <v>1282</v>
      </c>
      <c r="G121" s="207" t="s">
        <v>696</v>
      </c>
      <c r="H121" s="208">
        <v>1</v>
      </c>
      <c r="I121" s="209"/>
      <c r="J121" s="210">
        <f>ROUND(I121*H121,2)</f>
        <v>0</v>
      </c>
      <c r="K121" s="206" t="s">
        <v>1</v>
      </c>
      <c r="L121" s="40"/>
      <c r="M121" s="211" t="s">
        <v>1</v>
      </c>
      <c r="N121" s="212" t="s">
        <v>44</v>
      </c>
      <c r="O121" s="72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5" t="s">
        <v>1276</v>
      </c>
      <c r="AT121" s="215" t="s">
        <v>143</v>
      </c>
      <c r="AU121" s="215" t="s">
        <v>87</v>
      </c>
      <c r="AY121" s="18" t="s">
        <v>141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8" t="s">
        <v>87</v>
      </c>
      <c r="BK121" s="216">
        <f>ROUND(I121*H121,2)</f>
        <v>0</v>
      </c>
      <c r="BL121" s="18" t="s">
        <v>1276</v>
      </c>
      <c r="BM121" s="215" t="s">
        <v>1283</v>
      </c>
    </row>
    <row r="122" spans="1:65" s="13" customFormat="1" ht="22.5">
      <c r="B122" s="217"/>
      <c r="C122" s="218"/>
      <c r="D122" s="219" t="s">
        <v>150</v>
      </c>
      <c r="E122" s="220" t="s">
        <v>1</v>
      </c>
      <c r="F122" s="221" t="s">
        <v>1284</v>
      </c>
      <c r="G122" s="218"/>
      <c r="H122" s="220" t="s">
        <v>1</v>
      </c>
      <c r="I122" s="222"/>
      <c r="J122" s="218"/>
      <c r="K122" s="218"/>
      <c r="L122" s="223"/>
      <c r="M122" s="224"/>
      <c r="N122" s="225"/>
      <c r="O122" s="225"/>
      <c r="P122" s="225"/>
      <c r="Q122" s="225"/>
      <c r="R122" s="225"/>
      <c r="S122" s="225"/>
      <c r="T122" s="226"/>
      <c r="AT122" s="227" t="s">
        <v>150</v>
      </c>
      <c r="AU122" s="227" t="s">
        <v>87</v>
      </c>
      <c r="AV122" s="13" t="s">
        <v>87</v>
      </c>
      <c r="AW122" s="13" t="s">
        <v>34</v>
      </c>
      <c r="AX122" s="13" t="s">
        <v>79</v>
      </c>
      <c r="AY122" s="227" t="s">
        <v>141</v>
      </c>
    </row>
    <row r="123" spans="1:65" s="13" customFormat="1" ht="11.25">
      <c r="B123" s="217"/>
      <c r="C123" s="218"/>
      <c r="D123" s="219" t="s">
        <v>150</v>
      </c>
      <c r="E123" s="220" t="s">
        <v>1</v>
      </c>
      <c r="F123" s="221" t="s">
        <v>1285</v>
      </c>
      <c r="G123" s="218"/>
      <c r="H123" s="220" t="s">
        <v>1</v>
      </c>
      <c r="I123" s="222"/>
      <c r="J123" s="218"/>
      <c r="K123" s="218"/>
      <c r="L123" s="223"/>
      <c r="M123" s="224"/>
      <c r="N123" s="225"/>
      <c r="O123" s="225"/>
      <c r="P123" s="225"/>
      <c r="Q123" s="225"/>
      <c r="R123" s="225"/>
      <c r="S123" s="225"/>
      <c r="T123" s="226"/>
      <c r="AT123" s="227" t="s">
        <v>150</v>
      </c>
      <c r="AU123" s="227" t="s">
        <v>87</v>
      </c>
      <c r="AV123" s="13" t="s">
        <v>87</v>
      </c>
      <c r="AW123" s="13" t="s">
        <v>34</v>
      </c>
      <c r="AX123" s="13" t="s">
        <v>79</v>
      </c>
      <c r="AY123" s="227" t="s">
        <v>141</v>
      </c>
    </row>
    <row r="124" spans="1:65" s="14" customFormat="1" ht="11.25">
      <c r="B124" s="228"/>
      <c r="C124" s="229"/>
      <c r="D124" s="219" t="s">
        <v>150</v>
      </c>
      <c r="E124" s="230" t="s">
        <v>1</v>
      </c>
      <c r="F124" s="231" t="s">
        <v>1286</v>
      </c>
      <c r="G124" s="229"/>
      <c r="H124" s="232">
        <v>1</v>
      </c>
      <c r="I124" s="233"/>
      <c r="J124" s="229"/>
      <c r="K124" s="229"/>
      <c r="L124" s="234"/>
      <c r="M124" s="235"/>
      <c r="N124" s="236"/>
      <c r="O124" s="236"/>
      <c r="P124" s="236"/>
      <c r="Q124" s="236"/>
      <c r="R124" s="236"/>
      <c r="S124" s="236"/>
      <c r="T124" s="237"/>
      <c r="AT124" s="238" t="s">
        <v>150</v>
      </c>
      <c r="AU124" s="238" t="s">
        <v>87</v>
      </c>
      <c r="AV124" s="14" t="s">
        <v>89</v>
      </c>
      <c r="AW124" s="14" t="s">
        <v>34</v>
      </c>
      <c r="AX124" s="14" t="s">
        <v>87</v>
      </c>
      <c r="AY124" s="238" t="s">
        <v>141</v>
      </c>
    </row>
    <row r="125" spans="1:65" s="2" customFormat="1" ht="16.5" customHeight="1">
      <c r="A125" s="35"/>
      <c r="B125" s="36"/>
      <c r="C125" s="204" t="s">
        <v>148</v>
      </c>
      <c r="D125" s="204" t="s">
        <v>143</v>
      </c>
      <c r="E125" s="205" t="s">
        <v>1287</v>
      </c>
      <c r="F125" s="206" t="s">
        <v>1288</v>
      </c>
      <c r="G125" s="207" t="s">
        <v>696</v>
      </c>
      <c r="H125" s="208">
        <v>1</v>
      </c>
      <c r="I125" s="209"/>
      <c r="J125" s="210">
        <f>ROUND(I125*H125,2)</f>
        <v>0</v>
      </c>
      <c r="K125" s="206" t="s">
        <v>147</v>
      </c>
      <c r="L125" s="40"/>
      <c r="M125" s="211" t="s">
        <v>1</v>
      </c>
      <c r="N125" s="212" t="s">
        <v>44</v>
      </c>
      <c r="O125" s="72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5" t="s">
        <v>1276</v>
      </c>
      <c r="AT125" s="215" t="s">
        <v>143</v>
      </c>
      <c r="AU125" s="215" t="s">
        <v>87</v>
      </c>
      <c r="AY125" s="18" t="s">
        <v>141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8" t="s">
        <v>87</v>
      </c>
      <c r="BK125" s="216">
        <f>ROUND(I125*H125,2)</f>
        <v>0</v>
      </c>
      <c r="BL125" s="18" t="s">
        <v>1276</v>
      </c>
      <c r="BM125" s="215" t="s">
        <v>1289</v>
      </c>
    </row>
    <row r="126" spans="1:65" s="2" customFormat="1" ht="16.5" customHeight="1">
      <c r="A126" s="35"/>
      <c r="B126" s="36"/>
      <c r="C126" s="204" t="s">
        <v>170</v>
      </c>
      <c r="D126" s="204" t="s">
        <v>143</v>
      </c>
      <c r="E126" s="205" t="s">
        <v>1290</v>
      </c>
      <c r="F126" s="206" t="s">
        <v>1291</v>
      </c>
      <c r="G126" s="207" t="s">
        <v>696</v>
      </c>
      <c r="H126" s="208">
        <v>1</v>
      </c>
      <c r="I126" s="209"/>
      <c r="J126" s="210">
        <f>ROUND(I126*H126,2)</f>
        <v>0</v>
      </c>
      <c r="K126" s="206" t="s">
        <v>147</v>
      </c>
      <c r="L126" s="40"/>
      <c r="M126" s="211" t="s">
        <v>1</v>
      </c>
      <c r="N126" s="212" t="s">
        <v>44</v>
      </c>
      <c r="O126" s="72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5" t="s">
        <v>1276</v>
      </c>
      <c r="AT126" s="215" t="s">
        <v>143</v>
      </c>
      <c r="AU126" s="215" t="s">
        <v>87</v>
      </c>
      <c r="AY126" s="18" t="s">
        <v>141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8" t="s">
        <v>87</v>
      </c>
      <c r="BK126" s="216">
        <f>ROUND(I126*H126,2)</f>
        <v>0</v>
      </c>
      <c r="BL126" s="18" t="s">
        <v>1276</v>
      </c>
      <c r="BM126" s="215" t="s">
        <v>1292</v>
      </c>
    </row>
    <row r="127" spans="1:65" s="13" customFormat="1" ht="11.25">
      <c r="B127" s="217"/>
      <c r="C127" s="218"/>
      <c r="D127" s="219" t="s">
        <v>150</v>
      </c>
      <c r="E127" s="220" t="s">
        <v>1</v>
      </c>
      <c r="F127" s="221" t="s">
        <v>1293</v>
      </c>
      <c r="G127" s="218"/>
      <c r="H127" s="220" t="s">
        <v>1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150</v>
      </c>
      <c r="AU127" s="227" t="s">
        <v>87</v>
      </c>
      <c r="AV127" s="13" t="s">
        <v>87</v>
      </c>
      <c r="AW127" s="13" t="s">
        <v>34</v>
      </c>
      <c r="AX127" s="13" t="s">
        <v>79</v>
      </c>
      <c r="AY127" s="227" t="s">
        <v>141</v>
      </c>
    </row>
    <row r="128" spans="1:65" s="14" customFormat="1" ht="11.25">
      <c r="B128" s="228"/>
      <c r="C128" s="229"/>
      <c r="D128" s="219" t="s">
        <v>150</v>
      </c>
      <c r="E128" s="230" t="s">
        <v>1</v>
      </c>
      <c r="F128" s="231" t="s">
        <v>87</v>
      </c>
      <c r="G128" s="229"/>
      <c r="H128" s="232">
        <v>1</v>
      </c>
      <c r="I128" s="233"/>
      <c r="J128" s="229"/>
      <c r="K128" s="229"/>
      <c r="L128" s="234"/>
      <c r="M128" s="235"/>
      <c r="N128" s="236"/>
      <c r="O128" s="236"/>
      <c r="P128" s="236"/>
      <c r="Q128" s="236"/>
      <c r="R128" s="236"/>
      <c r="S128" s="236"/>
      <c r="T128" s="237"/>
      <c r="AT128" s="238" t="s">
        <v>150</v>
      </c>
      <c r="AU128" s="238" t="s">
        <v>87</v>
      </c>
      <c r="AV128" s="14" t="s">
        <v>89</v>
      </c>
      <c r="AW128" s="14" t="s">
        <v>34</v>
      </c>
      <c r="AX128" s="14" t="s">
        <v>87</v>
      </c>
      <c r="AY128" s="238" t="s">
        <v>141</v>
      </c>
    </row>
    <row r="129" spans="1:65" s="2" customFormat="1" ht="16.5" customHeight="1">
      <c r="A129" s="35"/>
      <c r="B129" s="36"/>
      <c r="C129" s="204" t="s">
        <v>174</v>
      </c>
      <c r="D129" s="204" t="s">
        <v>143</v>
      </c>
      <c r="E129" s="205" t="s">
        <v>1294</v>
      </c>
      <c r="F129" s="206" t="s">
        <v>1295</v>
      </c>
      <c r="G129" s="207" t="s">
        <v>696</v>
      </c>
      <c r="H129" s="208">
        <v>1</v>
      </c>
      <c r="I129" s="209"/>
      <c r="J129" s="210">
        <f>ROUND(I129*H129,2)</f>
        <v>0</v>
      </c>
      <c r="K129" s="206" t="s">
        <v>147</v>
      </c>
      <c r="L129" s="40"/>
      <c r="M129" s="211" t="s">
        <v>1</v>
      </c>
      <c r="N129" s="212" t="s">
        <v>44</v>
      </c>
      <c r="O129" s="72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5" t="s">
        <v>1276</v>
      </c>
      <c r="AT129" s="215" t="s">
        <v>143</v>
      </c>
      <c r="AU129" s="215" t="s">
        <v>87</v>
      </c>
      <c r="AY129" s="18" t="s">
        <v>141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8" t="s">
        <v>87</v>
      </c>
      <c r="BK129" s="216">
        <f>ROUND(I129*H129,2)</f>
        <v>0</v>
      </c>
      <c r="BL129" s="18" t="s">
        <v>1276</v>
      </c>
      <c r="BM129" s="215" t="s">
        <v>1296</v>
      </c>
    </row>
    <row r="130" spans="1:65" s="13" customFormat="1" ht="11.25">
      <c r="B130" s="217"/>
      <c r="C130" s="218"/>
      <c r="D130" s="219" t="s">
        <v>150</v>
      </c>
      <c r="E130" s="220" t="s">
        <v>1</v>
      </c>
      <c r="F130" s="221" t="s">
        <v>1297</v>
      </c>
      <c r="G130" s="218"/>
      <c r="H130" s="220" t="s">
        <v>1</v>
      </c>
      <c r="I130" s="222"/>
      <c r="J130" s="218"/>
      <c r="K130" s="218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150</v>
      </c>
      <c r="AU130" s="227" t="s">
        <v>87</v>
      </c>
      <c r="AV130" s="13" t="s">
        <v>87</v>
      </c>
      <c r="AW130" s="13" t="s">
        <v>34</v>
      </c>
      <c r="AX130" s="13" t="s">
        <v>79</v>
      </c>
      <c r="AY130" s="227" t="s">
        <v>141</v>
      </c>
    </row>
    <row r="131" spans="1:65" s="14" customFormat="1" ht="11.25">
      <c r="B131" s="228"/>
      <c r="C131" s="229"/>
      <c r="D131" s="219" t="s">
        <v>150</v>
      </c>
      <c r="E131" s="230" t="s">
        <v>1</v>
      </c>
      <c r="F131" s="231" t="s">
        <v>1286</v>
      </c>
      <c r="G131" s="229"/>
      <c r="H131" s="232">
        <v>1</v>
      </c>
      <c r="I131" s="233"/>
      <c r="J131" s="229"/>
      <c r="K131" s="229"/>
      <c r="L131" s="234"/>
      <c r="M131" s="235"/>
      <c r="N131" s="236"/>
      <c r="O131" s="236"/>
      <c r="P131" s="236"/>
      <c r="Q131" s="236"/>
      <c r="R131" s="236"/>
      <c r="S131" s="236"/>
      <c r="T131" s="237"/>
      <c r="AT131" s="238" t="s">
        <v>150</v>
      </c>
      <c r="AU131" s="238" t="s">
        <v>87</v>
      </c>
      <c r="AV131" s="14" t="s">
        <v>89</v>
      </c>
      <c r="AW131" s="14" t="s">
        <v>34</v>
      </c>
      <c r="AX131" s="14" t="s">
        <v>87</v>
      </c>
      <c r="AY131" s="238" t="s">
        <v>141</v>
      </c>
    </row>
    <row r="132" spans="1:65" s="2" customFormat="1" ht="48" customHeight="1">
      <c r="A132" s="35"/>
      <c r="B132" s="36"/>
      <c r="C132" s="204" t="s">
        <v>179</v>
      </c>
      <c r="D132" s="204" t="s">
        <v>143</v>
      </c>
      <c r="E132" s="205" t="s">
        <v>1298</v>
      </c>
      <c r="F132" s="206" t="s">
        <v>1299</v>
      </c>
      <c r="G132" s="207" t="s">
        <v>696</v>
      </c>
      <c r="H132" s="208">
        <v>1</v>
      </c>
      <c r="I132" s="209"/>
      <c r="J132" s="210">
        <f>ROUND(I132*H132,2)</f>
        <v>0</v>
      </c>
      <c r="K132" s="206" t="s">
        <v>1</v>
      </c>
      <c r="L132" s="40"/>
      <c r="M132" s="211" t="s">
        <v>1</v>
      </c>
      <c r="N132" s="212" t="s">
        <v>44</v>
      </c>
      <c r="O132" s="72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5" t="s">
        <v>1276</v>
      </c>
      <c r="AT132" s="215" t="s">
        <v>143</v>
      </c>
      <c r="AU132" s="215" t="s">
        <v>87</v>
      </c>
      <c r="AY132" s="18" t="s">
        <v>141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8" t="s">
        <v>87</v>
      </c>
      <c r="BK132" s="216">
        <f>ROUND(I132*H132,2)</f>
        <v>0</v>
      </c>
      <c r="BL132" s="18" t="s">
        <v>1276</v>
      </c>
      <c r="BM132" s="215" t="s">
        <v>1300</v>
      </c>
    </row>
    <row r="133" spans="1:65" s="2" customFormat="1" ht="60" customHeight="1">
      <c r="A133" s="35"/>
      <c r="B133" s="36"/>
      <c r="C133" s="204" t="s">
        <v>186</v>
      </c>
      <c r="D133" s="204" t="s">
        <v>143</v>
      </c>
      <c r="E133" s="205" t="s">
        <v>1301</v>
      </c>
      <c r="F133" s="206" t="s">
        <v>1302</v>
      </c>
      <c r="G133" s="207" t="s">
        <v>696</v>
      </c>
      <c r="H133" s="208">
        <v>1</v>
      </c>
      <c r="I133" s="209"/>
      <c r="J133" s="210">
        <f>ROUND(I133*H133,2)</f>
        <v>0</v>
      </c>
      <c r="K133" s="206" t="s">
        <v>1</v>
      </c>
      <c r="L133" s="40"/>
      <c r="M133" s="211" t="s">
        <v>1</v>
      </c>
      <c r="N133" s="212" t="s">
        <v>44</v>
      </c>
      <c r="O133" s="72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5" t="s">
        <v>1276</v>
      </c>
      <c r="AT133" s="215" t="s">
        <v>143</v>
      </c>
      <c r="AU133" s="215" t="s">
        <v>87</v>
      </c>
      <c r="AY133" s="18" t="s">
        <v>141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8" t="s">
        <v>87</v>
      </c>
      <c r="BK133" s="216">
        <f>ROUND(I133*H133,2)</f>
        <v>0</v>
      </c>
      <c r="BL133" s="18" t="s">
        <v>1276</v>
      </c>
      <c r="BM133" s="215" t="s">
        <v>1303</v>
      </c>
    </row>
    <row r="134" spans="1:65" s="2" customFormat="1" ht="16.5" customHeight="1">
      <c r="A134" s="35"/>
      <c r="B134" s="36"/>
      <c r="C134" s="204" t="s">
        <v>192</v>
      </c>
      <c r="D134" s="204" t="s">
        <v>143</v>
      </c>
      <c r="E134" s="205" t="s">
        <v>1304</v>
      </c>
      <c r="F134" s="206" t="s">
        <v>1305</v>
      </c>
      <c r="G134" s="207" t="s">
        <v>696</v>
      </c>
      <c r="H134" s="208">
        <v>1</v>
      </c>
      <c r="I134" s="209"/>
      <c r="J134" s="210">
        <f>ROUND(I134*H134,2)</f>
        <v>0</v>
      </c>
      <c r="K134" s="206" t="s">
        <v>1</v>
      </c>
      <c r="L134" s="40"/>
      <c r="M134" s="211" t="s">
        <v>1</v>
      </c>
      <c r="N134" s="212" t="s">
        <v>44</v>
      </c>
      <c r="O134" s="72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5" t="s">
        <v>1276</v>
      </c>
      <c r="AT134" s="215" t="s">
        <v>143</v>
      </c>
      <c r="AU134" s="215" t="s">
        <v>87</v>
      </c>
      <c r="AY134" s="18" t="s">
        <v>141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8" t="s">
        <v>87</v>
      </c>
      <c r="BK134" s="216">
        <f>ROUND(I134*H134,2)</f>
        <v>0</v>
      </c>
      <c r="BL134" s="18" t="s">
        <v>1276</v>
      </c>
      <c r="BM134" s="215" t="s">
        <v>1306</v>
      </c>
    </row>
    <row r="135" spans="1:65" s="13" customFormat="1" ht="22.5">
      <c r="B135" s="217"/>
      <c r="C135" s="218"/>
      <c r="D135" s="219" t="s">
        <v>150</v>
      </c>
      <c r="E135" s="220" t="s">
        <v>1</v>
      </c>
      <c r="F135" s="221" t="s">
        <v>1307</v>
      </c>
      <c r="G135" s="218"/>
      <c r="H135" s="220" t="s">
        <v>1</v>
      </c>
      <c r="I135" s="222"/>
      <c r="J135" s="218"/>
      <c r="K135" s="218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150</v>
      </c>
      <c r="AU135" s="227" t="s">
        <v>87</v>
      </c>
      <c r="AV135" s="13" t="s">
        <v>87</v>
      </c>
      <c r="AW135" s="13" t="s">
        <v>34</v>
      </c>
      <c r="AX135" s="13" t="s">
        <v>79</v>
      </c>
      <c r="AY135" s="227" t="s">
        <v>141</v>
      </c>
    </row>
    <row r="136" spans="1:65" s="13" customFormat="1" ht="11.25">
      <c r="B136" s="217"/>
      <c r="C136" s="218"/>
      <c r="D136" s="219" t="s">
        <v>150</v>
      </c>
      <c r="E136" s="220" t="s">
        <v>1</v>
      </c>
      <c r="F136" s="221" t="s">
        <v>1308</v>
      </c>
      <c r="G136" s="218"/>
      <c r="H136" s="220" t="s">
        <v>1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150</v>
      </c>
      <c r="AU136" s="227" t="s">
        <v>87</v>
      </c>
      <c r="AV136" s="13" t="s">
        <v>87</v>
      </c>
      <c r="AW136" s="13" t="s">
        <v>34</v>
      </c>
      <c r="AX136" s="13" t="s">
        <v>79</v>
      </c>
      <c r="AY136" s="227" t="s">
        <v>141</v>
      </c>
    </row>
    <row r="137" spans="1:65" s="14" customFormat="1" ht="11.25">
      <c r="B137" s="228"/>
      <c r="C137" s="229"/>
      <c r="D137" s="219" t="s">
        <v>150</v>
      </c>
      <c r="E137" s="230" t="s">
        <v>1</v>
      </c>
      <c r="F137" s="231" t="s">
        <v>1286</v>
      </c>
      <c r="G137" s="229"/>
      <c r="H137" s="232">
        <v>1</v>
      </c>
      <c r="I137" s="233"/>
      <c r="J137" s="229"/>
      <c r="K137" s="229"/>
      <c r="L137" s="234"/>
      <c r="M137" s="235"/>
      <c r="N137" s="236"/>
      <c r="O137" s="236"/>
      <c r="P137" s="236"/>
      <c r="Q137" s="236"/>
      <c r="R137" s="236"/>
      <c r="S137" s="236"/>
      <c r="T137" s="237"/>
      <c r="AT137" s="238" t="s">
        <v>150</v>
      </c>
      <c r="AU137" s="238" t="s">
        <v>87</v>
      </c>
      <c r="AV137" s="14" t="s">
        <v>89</v>
      </c>
      <c r="AW137" s="14" t="s">
        <v>34</v>
      </c>
      <c r="AX137" s="14" t="s">
        <v>87</v>
      </c>
      <c r="AY137" s="238" t="s">
        <v>141</v>
      </c>
    </row>
    <row r="138" spans="1:65" s="2" customFormat="1" ht="16.5" customHeight="1">
      <c r="A138" s="35"/>
      <c r="B138" s="36"/>
      <c r="C138" s="204" t="s">
        <v>198</v>
      </c>
      <c r="D138" s="204" t="s">
        <v>143</v>
      </c>
      <c r="E138" s="205" t="s">
        <v>1309</v>
      </c>
      <c r="F138" s="206" t="s">
        <v>1310</v>
      </c>
      <c r="G138" s="207" t="s">
        <v>1311</v>
      </c>
      <c r="H138" s="208">
        <v>1</v>
      </c>
      <c r="I138" s="209"/>
      <c r="J138" s="210">
        <f>ROUND(I138*H138,2)</f>
        <v>0</v>
      </c>
      <c r="K138" s="206" t="s">
        <v>1312</v>
      </c>
      <c r="L138" s="40"/>
      <c r="M138" s="211" t="s">
        <v>1</v>
      </c>
      <c r="N138" s="212" t="s">
        <v>44</v>
      </c>
      <c r="O138" s="72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5" t="s">
        <v>1276</v>
      </c>
      <c r="AT138" s="215" t="s">
        <v>143</v>
      </c>
      <c r="AU138" s="215" t="s">
        <v>87</v>
      </c>
      <c r="AY138" s="18" t="s">
        <v>141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8" t="s">
        <v>87</v>
      </c>
      <c r="BK138" s="216">
        <f>ROUND(I138*H138,2)</f>
        <v>0</v>
      </c>
      <c r="BL138" s="18" t="s">
        <v>1276</v>
      </c>
      <c r="BM138" s="215" t="s">
        <v>1313</v>
      </c>
    </row>
    <row r="139" spans="1:65" s="13" customFormat="1" ht="22.5">
      <c r="B139" s="217"/>
      <c r="C139" s="218"/>
      <c r="D139" s="219" t="s">
        <v>150</v>
      </c>
      <c r="E139" s="220" t="s">
        <v>1</v>
      </c>
      <c r="F139" s="221" t="s">
        <v>1314</v>
      </c>
      <c r="G139" s="218"/>
      <c r="H139" s="220" t="s">
        <v>1</v>
      </c>
      <c r="I139" s="222"/>
      <c r="J139" s="218"/>
      <c r="K139" s="218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150</v>
      </c>
      <c r="AU139" s="227" t="s">
        <v>87</v>
      </c>
      <c r="AV139" s="13" t="s">
        <v>87</v>
      </c>
      <c r="AW139" s="13" t="s">
        <v>34</v>
      </c>
      <c r="AX139" s="13" t="s">
        <v>79</v>
      </c>
      <c r="AY139" s="227" t="s">
        <v>141</v>
      </c>
    </row>
    <row r="140" spans="1:65" s="14" customFormat="1" ht="11.25">
      <c r="B140" s="228"/>
      <c r="C140" s="229"/>
      <c r="D140" s="219" t="s">
        <v>150</v>
      </c>
      <c r="E140" s="230" t="s">
        <v>1</v>
      </c>
      <c r="F140" s="231" t="s">
        <v>87</v>
      </c>
      <c r="G140" s="229"/>
      <c r="H140" s="232">
        <v>1</v>
      </c>
      <c r="I140" s="233"/>
      <c r="J140" s="229"/>
      <c r="K140" s="229"/>
      <c r="L140" s="234"/>
      <c r="M140" s="235"/>
      <c r="N140" s="236"/>
      <c r="O140" s="236"/>
      <c r="P140" s="236"/>
      <c r="Q140" s="236"/>
      <c r="R140" s="236"/>
      <c r="S140" s="236"/>
      <c r="T140" s="237"/>
      <c r="AT140" s="238" t="s">
        <v>150</v>
      </c>
      <c r="AU140" s="238" t="s">
        <v>87</v>
      </c>
      <c r="AV140" s="14" t="s">
        <v>89</v>
      </c>
      <c r="AW140" s="14" t="s">
        <v>34</v>
      </c>
      <c r="AX140" s="14" t="s">
        <v>87</v>
      </c>
      <c r="AY140" s="238" t="s">
        <v>141</v>
      </c>
    </row>
    <row r="141" spans="1:65" s="2" customFormat="1" ht="16.5" customHeight="1">
      <c r="A141" s="35"/>
      <c r="B141" s="36"/>
      <c r="C141" s="204" t="s">
        <v>202</v>
      </c>
      <c r="D141" s="204" t="s">
        <v>143</v>
      </c>
      <c r="E141" s="205" t="s">
        <v>1315</v>
      </c>
      <c r="F141" s="206" t="s">
        <v>1316</v>
      </c>
      <c r="G141" s="207" t="s">
        <v>696</v>
      </c>
      <c r="H141" s="208">
        <v>1</v>
      </c>
      <c r="I141" s="209"/>
      <c r="J141" s="210">
        <f>ROUND(I141*H141,2)</f>
        <v>0</v>
      </c>
      <c r="K141" s="206" t="s">
        <v>147</v>
      </c>
      <c r="L141" s="40"/>
      <c r="M141" s="211" t="s">
        <v>1</v>
      </c>
      <c r="N141" s="212" t="s">
        <v>44</v>
      </c>
      <c r="O141" s="72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5" t="s">
        <v>1276</v>
      </c>
      <c r="AT141" s="215" t="s">
        <v>143</v>
      </c>
      <c r="AU141" s="215" t="s">
        <v>87</v>
      </c>
      <c r="AY141" s="18" t="s">
        <v>141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8" t="s">
        <v>87</v>
      </c>
      <c r="BK141" s="216">
        <f>ROUND(I141*H141,2)</f>
        <v>0</v>
      </c>
      <c r="BL141" s="18" t="s">
        <v>1276</v>
      </c>
      <c r="BM141" s="215" t="s">
        <v>1317</v>
      </c>
    </row>
    <row r="142" spans="1:65" s="2" customFormat="1" ht="24" customHeight="1">
      <c r="A142" s="35"/>
      <c r="B142" s="36"/>
      <c r="C142" s="204" t="s">
        <v>207</v>
      </c>
      <c r="D142" s="204" t="s">
        <v>143</v>
      </c>
      <c r="E142" s="205" t="s">
        <v>1318</v>
      </c>
      <c r="F142" s="206" t="s">
        <v>1319</v>
      </c>
      <c r="G142" s="207" t="s">
        <v>696</v>
      </c>
      <c r="H142" s="208">
        <v>1</v>
      </c>
      <c r="I142" s="209"/>
      <c r="J142" s="210">
        <f>ROUND(I142*H142,2)</f>
        <v>0</v>
      </c>
      <c r="K142" s="206" t="s">
        <v>1</v>
      </c>
      <c r="L142" s="40"/>
      <c r="M142" s="211" t="s">
        <v>1</v>
      </c>
      <c r="N142" s="212" t="s">
        <v>44</v>
      </c>
      <c r="O142" s="72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5" t="s">
        <v>1276</v>
      </c>
      <c r="AT142" s="215" t="s">
        <v>143</v>
      </c>
      <c r="AU142" s="215" t="s">
        <v>87</v>
      </c>
      <c r="AY142" s="18" t="s">
        <v>141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8" t="s">
        <v>87</v>
      </c>
      <c r="BK142" s="216">
        <f>ROUND(I142*H142,2)</f>
        <v>0</v>
      </c>
      <c r="BL142" s="18" t="s">
        <v>1276</v>
      </c>
      <c r="BM142" s="215" t="s">
        <v>1320</v>
      </c>
    </row>
    <row r="143" spans="1:65" s="2" customFormat="1" ht="48" customHeight="1">
      <c r="A143" s="35"/>
      <c r="B143" s="36"/>
      <c r="C143" s="204" t="s">
        <v>222</v>
      </c>
      <c r="D143" s="204" t="s">
        <v>143</v>
      </c>
      <c r="E143" s="205" t="s">
        <v>1321</v>
      </c>
      <c r="F143" s="206" t="s">
        <v>1322</v>
      </c>
      <c r="G143" s="207" t="s">
        <v>696</v>
      </c>
      <c r="H143" s="208">
        <v>1</v>
      </c>
      <c r="I143" s="209"/>
      <c r="J143" s="210">
        <f>ROUND(I143*H143,2)</f>
        <v>0</v>
      </c>
      <c r="K143" s="206" t="s">
        <v>1</v>
      </c>
      <c r="L143" s="40"/>
      <c r="M143" s="274" t="s">
        <v>1</v>
      </c>
      <c r="N143" s="275" t="s">
        <v>44</v>
      </c>
      <c r="O143" s="276"/>
      <c r="P143" s="277">
        <f>O143*H143</f>
        <v>0</v>
      </c>
      <c r="Q143" s="277">
        <v>0</v>
      </c>
      <c r="R143" s="277">
        <f>Q143*H143</f>
        <v>0</v>
      </c>
      <c r="S143" s="277">
        <v>0</v>
      </c>
      <c r="T143" s="278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5" t="s">
        <v>1276</v>
      </c>
      <c r="AT143" s="215" t="s">
        <v>143</v>
      </c>
      <c r="AU143" s="215" t="s">
        <v>87</v>
      </c>
      <c r="AY143" s="18" t="s">
        <v>141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8" t="s">
        <v>87</v>
      </c>
      <c r="BK143" s="216">
        <f>ROUND(I143*H143,2)</f>
        <v>0</v>
      </c>
      <c r="BL143" s="18" t="s">
        <v>1276</v>
      </c>
      <c r="BM143" s="215" t="s">
        <v>1323</v>
      </c>
    </row>
    <row r="144" spans="1:65" s="2" customFormat="1" ht="6.95" customHeight="1">
      <c r="A144" s="35"/>
      <c r="B144" s="55"/>
      <c r="C144" s="56"/>
      <c r="D144" s="56"/>
      <c r="E144" s="56"/>
      <c r="F144" s="56"/>
      <c r="G144" s="56"/>
      <c r="H144" s="56"/>
      <c r="I144" s="153"/>
      <c r="J144" s="56"/>
      <c r="K144" s="56"/>
      <c r="L144" s="40"/>
      <c r="M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</row>
  </sheetData>
  <sheetProtection algorithmName="SHA-512" hashValue="IJHeRIT4/GRkVl70icP8GdcV24F6n3ruUEd4dvoyOpIldSiLGJ81EKNVVfrwL9fodun1tzGWnaHL3atip+QiHA==" saltValue="Kh6thDUEwRQC5jBZqBNN84s9dRcfuHlbLZKEMnSdUZulF0ws1qaEVUtS41dySb4MfwGLscAmuu+iHCcZxEvwPA==" spinCount="100000" sheet="1" objects="1" scenarios="1" formatColumns="0" formatRows="0" autoFilter="0"/>
  <autoFilter ref="C116:K143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A - Dopravní část</vt:lpstr>
      <vt:lpstr>B - Vegetační úpravy</vt:lpstr>
      <vt:lpstr>C - Elektročást</vt:lpstr>
      <vt:lpstr>D - VRN</vt:lpstr>
      <vt:lpstr>'A - Dopravní část'!Názvy_tisku</vt:lpstr>
      <vt:lpstr>'B - Vegetační úpravy'!Názvy_tisku</vt:lpstr>
      <vt:lpstr>'C - Elektročást'!Názvy_tisku</vt:lpstr>
      <vt:lpstr>'D - VRN'!Názvy_tisku</vt:lpstr>
      <vt:lpstr>'Rekapitulace stavby'!Názvy_tisku</vt:lpstr>
      <vt:lpstr>'A - Dopravní část'!Oblast_tisku</vt:lpstr>
      <vt:lpstr>'B - Vegetační úpravy'!Oblast_tisku</vt:lpstr>
      <vt:lpstr>'C - Elektročást'!Oblast_tisku</vt:lpstr>
      <vt:lpstr>'D - VRN'!Oblast_tisku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Tomanová Vlasta</dc:creator>
  <cp:lastModifiedBy>Tomanová Vlasta</cp:lastModifiedBy>
  <cp:lastPrinted>2019-11-11T15:16:23Z</cp:lastPrinted>
  <dcterms:created xsi:type="dcterms:W3CDTF">2019-11-11T15:09:48Z</dcterms:created>
  <dcterms:modified xsi:type="dcterms:W3CDTF">2019-11-11T15:21:43Z</dcterms:modified>
</cp:coreProperties>
</file>